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onepar-my.sharepoint.com/personal/caroline_caesar_elektroskandia_se/Documents/Marknadssupport Belysning/Lathundar/Energisparkalkyl/Hemsidan/"/>
    </mc:Choice>
  </mc:AlternateContent>
  <xr:revisionPtr revIDLastSave="23" documentId="8_{F78BB538-130F-4D19-B3AC-88898A9FF30C}" xr6:coauthVersionLast="47" xr6:coauthVersionMax="47" xr10:uidLastSave="{796B6CB4-F52C-4463-972D-7A637CF50055}"/>
  <workbookProtection workbookAlgorithmName="SHA-512" workbookHashValue="oftZUeFUo9BZ29x/Ozzkprbc2shHd/Sf+ynwJcILIlU7aqq8fum8fJB0HUuIQhvbCyv682puB5yT1UreVBjmgw==" workbookSaltValue="JQl6Fm3ywBNhGOV/PIxYXQ==" workbookSpinCount="100000" lockStructure="1"/>
  <bookViews>
    <workbookView xWindow="-120" yWindow="-120" windowWidth="29040" windowHeight="17640" xr2:uid="{00000000-000D-0000-FFFF-FFFF00000000}"/>
  </bookViews>
  <sheets>
    <sheet name="Energisparkalkyl" sheetId="4" r:id="rId1"/>
    <sheet name="Mobil Energisparkalkyl" sheetId="7" r:id="rId2"/>
    <sheet name="Blad2" sheetId="5" state="hidden" r:id="rId3"/>
    <sheet name="DataMobil" sheetId="8" state="hidden" r:id="rId4"/>
    <sheet name="Data" sheetId="6" state="hidden" r:id="rId5"/>
  </sheets>
  <definedNames>
    <definedName name="_xlnm._FilterDatabase" localSheetId="0" hidden="1">Energisparkalkyl!$B$21:$B$42</definedName>
    <definedName name="_xlnm._FilterDatabase" localSheetId="1" hidden="1">'Mobil Energisparkalkyl'!$A$14:$A$27</definedName>
    <definedName name="Alternativ">Blad2!$A$2:$A$15</definedName>
    <definedName name="_xlnm.Print_Area" localSheetId="0">Energisparkalkyl!$A$1:$H$61</definedName>
    <definedName name="_xlnm.Print_Area" localSheetId="1">'Mobil Energisparkalkyl'!$A$1:$E$39</definedName>
    <definedName name="Välj_ljuskälla_här">Blad2!$A$1:$A$15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" i="7" l="1"/>
  <c r="B10" i="7" s="1"/>
  <c r="B12" i="7" s="1"/>
  <c r="B14" i="7" s="1"/>
  <c r="B18" i="7" s="1"/>
  <c r="D9" i="7"/>
  <c r="D10" i="7" s="1"/>
  <c r="D12" i="7" s="1"/>
  <c r="D14" i="7" s="1"/>
  <c r="I3" i="8"/>
  <c r="D3" i="8"/>
  <c r="D15" i="7"/>
  <c r="D13" i="7"/>
  <c r="D11" i="7"/>
  <c r="D3" i="7"/>
  <c r="B19" i="7" l="1"/>
  <c r="B29" i="7" s="1"/>
  <c r="A29" i="7"/>
  <c r="G11" i="4"/>
  <c r="G13" i="4" s="1"/>
  <c r="D3" i="6"/>
  <c r="I3" i="6"/>
  <c r="G23" i="4"/>
  <c r="G15" i="4"/>
  <c r="G19" i="4"/>
  <c r="C11" i="4"/>
  <c r="C13" i="4" s="1"/>
  <c r="G3" i="4"/>
  <c r="K15" i="5"/>
  <c r="K14" i="5"/>
  <c r="K13" i="5"/>
  <c r="K12" i="5"/>
  <c r="K11" i="5"/>
  <c r="K10" i="5"/>
  <c r="K9" i="5"/>
  <c r="K8" i="5"/>
  <c r="K7" i="5"/>
  <c r="K6" i="5"/>
  <c r="K5" i="5"/>
  <c r="K4" i="5"/>
  <c r="K3" i="5"/>
  <c r="K2" i="5"/>
  <c r="B20" i="7" l="1"/>
  <c r="B21" i="7" s="1"/>
  <c r="C31" i="7" s="1"/>
  <c r="D31" i="7" s="1"/>
  <c r="E15" i="5"/>
  <c r="E14" i="5"/>
  <c r="E13" i="5"/>
  <c r="E12" i="5"/>
  <c r="E11" i="5"/>
  <c r="E10" i="5"/>
  <c r="E9" i="5"/>
  <c r="E8" i="5"/>
  <c r="E6" i="5"/>
  <c r="E5" i="5"/>
  <c r="E4" i="5"/>
  <c r="E3" i="5"/>
  <c r="E7" i="5"/>
  <c r="E2" i="5"/>
  <c r="C17" i="4" l="1"/>
  <c r="C21" i="4" s="1"/>
  <c r="G17" i="4"/>
  <c r="G21" i="4" s="1"/>
  <c r="D32" i="4" s="1"/>
  <c r="D30" i="4" l="1"/>
  <c r="B44" i="4" s="1"/>
  <c r="C44" i="4"/>
  <c r="D34" i="4" l="1"/>
  <c r="D36" i="4" s="1"/>
  <c r="F46" i="4" s="1"/>
  <c r="G46" i="4" s="1"/>
</calcChain>
</file>

<file path=xl/sharedStrings.xml><?xml version="1.0" encoding="utf-8"?>
<sst xmlns="http://schemas.openxmlformats.org/spreadsheetml/2006/main" count="649" uniqueCount="118">
  <si>
    <t>Befintlig anläggning</t>
  </si>
  <si>
    <t>Total effekt</t>
  </si>
  <si>
    <t>Summa Energikostnad</t>
  </si>
  <si>
    <t>Energibesparing i %</t>
  </si>
  <si>
    <t>Energibesparing i kr / år</t>
  </si>
  <si>
    <t>Befintlig</t>
  </si>
  <si>
    <t>Antal armaturer</t>
  </si>
  <si>
    <t>Resultat</t>
  </si>
  <si>
    <t>Y = X + 3</t>
  </si>
  <si>
    <t>Y = X + 7</t>
  </si>
  <si>
    <t>Y = X + 15</t>
  </si>
  <si>
    <t>If Z = Lysrör HF-don</t>
  </si>
  <si>
    <t xml:space="preserve">If Z = Lysrör Magnetisk reaktor </t>
  </si>
  <si>
    <t>Y = X + 8</t>
  </si>
  <si>
    <t>If Z = Kompaktlysrör HF-don</t>
  </si>
  <si>
    <t>If Z = Kompaktlysrör Magnetisk reaktor</t>
  </si>
  <si>
    <t>If Z = Metallhalogen</t>
  </si>
  <si>
    <t>Y = X x 1,15</t>
  </si>
  <si>
    <t>Y = X x 1,10</t>
  </si>
  <si>
    <t>If Z =Högtrycksnatrium</t>
  </si>
  <si>
    <t>If Z = Kvicksilcer</t>
  </si>
  <si>
    <t>If Z = Glödlampa</t>
  </si>
  <si>
    <t>Y = X</t>
  </si>
  <si>
    <t>If Z = LED</t>
  </si>
  <si>
    <t>Välj ljuskälla här!</t>
  </si>
  <si>
    <t>Antal brinntimmar per dag (h)</t>
  </si>
  <si>
    <t>Pris/kWh (öre)</t>
  </si>
  <si>
    <t>Energikostnadskalkyl</t>
  </si>
  <si>
    <t xml:space="preserve">Lysrör med Magnetisk reaktor  </t>
  </si>
  <si>
    <t xml:space="preserve">Kompaktlysrör med HF-don </t>
  </si>
  <si>
    <t xml:space="preserve">Kompaktlysrör med Magnetisk reaktor </t>
  </si>
  <si>
    <t>Högtrycksnatrium med lägre effekt än 150W</t>
  </si>
  <si>
    <t>Lysrör HF-don med lägre effekt än 25W</t>
  </si>
  <si>
    <t>Lysrör HF-don med effekt över 25W med fler än 2 ljuskällor</t>
  </si>
  <si>
    <t>Lysrör HF-don med effekt mellan 25W och 50W</t>
  </si>
  <si>
    <t>Lysrör HF-don med effekt högre än 79W</t>
  </si>
  <si>
    <t>Metallhalogen med effekt lägre än 150W</t>
  </si>
  <si>
    <t>Metallhalogen med effekt högre än 151W</t>
  </si>
  <si>
    <t>Högtrycksnatrium med effekt högre än 151W</t>
  </si>
  <si>
    <t xml:space="preserve">Kvicksilver </t>
  </si>
  <si>
    <t xml:space="preserve">Glödlampa </t>
  </si>
  <si>
    <t xml:space="preserve">LED </t>
  </si>
  <si>
    <t>Antal dagar per år</t>
  </si>
  <si>
    <t>Ny</t>
  </si>
  <si>
    <t>Ny anläggning</t>
  </si>
  <si>
    <t xml:space="preserve">Befintlig anläggning energikostnad / år </t>
  </si>
  <si>
    <t xml:space="preserve">Ny anläggning energikostnad / år </t>
  </si>
  <si>
    <t>Systemeffekt</t>
  </si>
  <si>
    <t>Antal brinntimmar per dag</t>
  </si>
  <si>
    <t>Energiförbrukning</t>
  </si>
  <si>
    <t>Industri</t>
  </si>
  <si>
    <t>Befintlig armatur</t>
  </si>
  <si>
    <t>Ny armatur</t>
  </si>
  <si>
    <t>Välj befintlig armatur</t>
  </si>
  <si>
    <t>*** Metallhalogen ***</t>
  </si>
  <si>
    <t>Metallhalogen 20W</t>
  </si>
  <si>
    <t>Metallhalogen 35W</t>
  </si>
  <si>
    <t>Metallhalogen 2x35W</t>
  </si>
  <si>
    <t>Metallhalogen 70W</t>
  </si>
  <si>
    <t>Metallhalogen 100W</t>
  </si>
  <si>
    <t>Lysrör 1x18W HF</t>
  </si>
  <si>
    <t>Lysrör 2x18W HF</t>
  </si>
  <si>
    <t>Lysrör 1x36W HF</t>
  </si>
  <si>
    <t>Lysrör 2x36W HF</t>
  </si>
  <si>
    <t>Lysrör 1x58W HF</t>
  </si>
  <si>
    <t>Lysrör 2x58W HF</t>
  </si>
  <si>
    <t>Lysrör 3x58W HF</t>
  </si>
  <si>
    <t>*** T5 ***</t>
  </si>
  <si>
    <t>Lysrör 1x14W HF</t>
  </si>
  <si>
    <t>Lysrör 2x14W HF</t>
  </si>
  <si>
    <t>Lysrör 3x14W HF</t>
  </si>
  <si>
    <t>Lysrör 4x14W HF</t>
  </si>
  <si>
    <t>Lysrör 1x24W HF</t>
  </si>
  <si>
    <t>Lysrör 2x24W HF</t>
  </si>
  <si>
    <t>Lysrör 3x24W HF</t>
  </si>
  <si>
    <t>Lysrör 4x24W HF</t>
  </si>
  <si>
    <t>Lysrör 1x28W HF</t>
  </si>
  <si>
    <t xml:space="preserve">Lysrör 2x28W HF </t>
  </si>
  <si>
    <t>Lysrör 3x28W Kontorsarmatur</t>
  </si>
  <si>
    <t>Lysrör 1x35W HF</t>
  </si>
  <si>
    <t>Lysrör 2x35W HF</t>
  </si>
  <si>
    <t>Lysrör 1x49W HF</t>
  </si>
  <si>
    <t>Lysrör 2x49W HF</t>
  </si>
  <si>
    <t>Lysrör 1x54W HF</t>
  </si>
  <si>
    <t>Lysrör 2x54W HF</t>
  </si>
  <si>
    <t>Lysrör 1x80W HF</t>
  </si>
  <si>
    <t>Lysrör 2x80W HF</t>
  </si>
  <si>
    <t>*** Kompaktlysrör ***</t>
  </si>
  <si>
    <t>Kompaktlysrör 11W</t>
  </si>
  <si>
    <t>Kompaktlysrör 17W</t>
  </si>
  <si>
    <t>Kompaktlysrör 18W</t>
  </si>
  <si>
    <t>Kompaktlysrör 2x18W</t>
  </si>
  <si>
    <t>Kompaktlysrör 26W</t>
  </si>
  <si>
    <t>Kompaktlysrör 2x26W</t>
  </si>
  <si>
    <t>Kompaktlysrör 2x32W</t>
  </si>
  <si>
    <t>Kompaktlysrör 1x42W</t>
  </si>
  <si>
    <t>Kompaktlysrör 2x42W</t>
  </si>
  <si>
    <t>*** Cirkellysrör ***</t>
  </si>
  <si>
    <t>Cirkellysrör 40W</t>
  </si>
  <si>
    <t>Cirkellysrör 55W</t>
  </si>
  <si>
    <t>*** Glödljus ***</t>
  </si>
  <si>
    <t>Glödljus 40W</t>
  </si>
  <si>
    <t>Glödljus 60W</t>
  </si>
  <si>
    <t>Egen, skriv systemeffekten</t>
  </si>
  <si>
    <t>Lysrör 3x58W</t>
  </si>
  <si>
    <t>E7215325</t>
  </si>
  <si>
    <t>*** T8 *** Konventionell</t>
  </si>
  <si>
    <t>*** T8 *** HF</t>
  </si>
  <si>
    <t>Lysrör 1x18W Magnetisk reaktor</t>
  </si>
  <si>
    <t>Lysrör 2x18W Magnetisk reaktor</t>
  </si>
  <si>
    <t>Lysrör 1x36W Magnetisk reaktor</t>
  </si>
  <si>
    <t>Lysrör 2x36W Magnetisk reaktor</t>
  </si>
  <si>
    <t>Lysrör 1x58W Magnetisk reaktor</t>
  </si>
  <si>
    <t>Lysrör 2x58W Magnetisk reaktor</t>
  </si>
  <si>
    <t>Lysrör 3x58W Magnetisk reaktor</t>
  </si>
  <si>
    <t>Dropdown</t>
  </si>
  <si>
    <t>LED, skriv systemeffekten i gröna rutan</t>
  </si>
  <si>
    <t>3x58W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</si>
</sst>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kr&quot;"/>
    <numFmt numFmtId="165" formatCode="#,##0\ &quot;kr&quot;"/>
    <numFmt numFmtId="166" formatCode="#,###_ \k\W\h"/>
    <numFmt numFmtId="167" formatCode="#,###_ \W"/>
  </numFmts>
  <fonts count="9" x14ac:knownFonts="1">
    <font>
      <sz val="10"/>
      <name val="Arial"/>
    </font>
    <font>
      <sz val="10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Arial"/>
      <family val="2"/>
    </font>
    <font>
      <sz val="11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3" borderId="0" xfId="0" applyFill="1"/>
    <xf numFmtId="0" fontId="1" fillId="0" borderId="0" xfId="0" applyFont="1"/>
    <xf numFmtId="1" fontId="0" fillId="0" borderId="0" xfId="0" applyNumberFormat="1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4" borderId="1" xfId="0" applyFont="1" applyFill="1" applyBorder="1" applyProtection="1">
      <protection locked="0"/>
    </xf>
    <xf numFmtId="167" fontId="3" fillId="2" borderId="1" xfId="0" applyNumberFormat="1" applyFont="1" applyFill="1" applyBorder="1" applyAlignment="1" applyProtection="1">
      <alignment horizontal="center"/>
      <protection hidden="1"/>
    </xf>
    <xf numFmtId="166" fontId="3" fillId="2" borderId="1" xfId="0" applyNumberFormat="1" applyFont="1" applyFill="1" applyBorder="1" applyAlignment="1" applyProtection="1">
      <alignment horizontal="center"/>
      <protection hidden="1"/>
    </xf>
    <xf numFmtId="165" fontId="3" fillId="2" borderId="1" xfId="0" applyNumberFormat="1" applyFont="1" applyFill="1" applyBorder="1" applyAlignment="1" applyProtection="1">
      <alignment horizontal="center"/>
      <protection hidden="1"/>
    </xf>
    <xf numFmtId="0" fontId="2" fillId="0" borderId="0" xfId="0" applyFont="1"/>
    <xf numFmtId="164" fontId="2" fillId="0" borderId="0" xfId="0" applyNumberFormat="1" applyFont="1"/>
    <xf numFmtId="165" fontId="2" fillId="2" borderId="1" xfId="0" applyNumberFormat="1" applyFont="1" applyFill="1" applyBorder="1" applyProtection="1">
      <protection hidden="1"/>
    </xf>
    <xf numFmtId="10" fontId="3" fillId="0" borderId="0" xfId="0" applyNumberFormat="1" applyFont="1"/>
    <xf numFmtId="164" fontId="3" fillId="0" borderId="0" xfId="0" applyNumberFormat="1" applyFont="1"/>
    <xf numFmtId="165" fontId="3" fillId="0" borderId="0" xfId="0" applyNumberFormat="1" applyFont="1" applyAlignment="1">
      <alignment horizontal="left"/>
    </xf>
    <xf numFmtId="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2" xfId="0" applyFont="1" applyBorder="1"/>
    <xf numFmtId="0" fontId="3" fillId="0" borderId="3" xfId="0" applyFont="1" applyBorder="1"/>
    <xf numFmtId="0" fontId="2" fillId="0" borderId="3" xfId="0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5" xfId="0" applyFont="1" applyBorder="1" applyAlignment="1">
      <alignment horizontal="left"/>
    </xf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9" fontId="2" fillId="3" borderId="1" xfId="0" applyNumberFormat="1" applyFont="1" applyFill="1" applyBorder="1" applyProtection="1">
      <protection hidden="1"/>
    </xf>
    <xf numFmtId="165" fontId="2" fillId="5" borderId="1" xfId="0" applyNumberFormat="1" applyFont="1" applyFill="1" applyBorder="1" applyProtection="1">
      <protection hidden="1"/>
    </xf>
    <xf numFmtId="165" fontId="2" fillId="6" borderId="1" xfId="0" applyNumberFormat="1" applyFont="1" applyFill="1" applyBorder="1" applyProtection="1">
      <protection hidden="1"/>
    </xf>
    <xf numFmtId="0" fontId="0" fillId="7" borderId="0" xfId="0" applyFill="1"/>
    <xf numFmtId="0" fontId="4" fillId="7" borderId="0" xfId="0" applyFont="1" applyFill="1"/>
    <xf numFmtId="0" fontId="0" fillId="8" borderId="0" xfId="0" applyFill="1"/>
    <xf numFmtId="0" fontId="4" fillId="8" borderId="0" xfId="0" applyFont="1" applyFill="1"/>
    <xf numFmtId="0" fontId="6" fillId="0" borderId="0" xfId="0" applyFont="1"/>
    <xf numFmtId="0" fontId="3" fillId="9" borderId="1" xfId="0" applyFont="1" applyFill="1" applyBorder="1" applyAlignment="1" applyProtection="1">
      <alignment horizontal="center"/>
      <protection locked="0"/>
    </xf>
    <xf numFmtId="0" fontId="8" fillId="0" borderId="0" xfId="0" applyFont="1"/>
    <xf numFmtId="0" fontId="7" fillId="0" borderId="0" xfId="0" applyFont="1" applyBorder="1" applyAlignment="1">
      <alignment horizontal="left"/>
    </xf>
    <xf numFmtId="0" fontId="8" fillId="0" borderId="0" xfId="0" applyFont="1" applyBorder="1"/>
    <xf numFmtId="0" fontId="6" fillId="0" borderId="0" xfId="0" applyFont="1" applyBorder="1"/>
    <xf numFmtId="0" fontId="8" fillId="4" borderId="0" xfId="0" applyFont="1" applyFill="1" applyBorder="1"/>
    <xf numFmtId="0" fontId="8" fillId="0" borderId="0" xfId="0" applyFont="1" applyBorder="1" applyAlignment="1" applyProtection="1">
      <alignment horizontal="center"/>
      <protection locked="0"/>
    </xf>
    <xf numFmtId="0" fontId="8" fillId="8" borderId="0" xfId="0" applyFont="1" applyFill="1" applyBorder="1"/>
    <xf numFmtId="0" fontId="8" fillId="0" borderId="0" xfId="0" applyFont="1" applyBorder="1" applyAlignment="1">
      <alignment horizontal="center"/>
    </xf>
    <xf numFmtId="0" fontId="7" fillId="4" borderId="0" xfId="0" applyFont="1" applyFill="1" applyBorder="1" applyAlignment="1">
      <alignment horizontal="right"/>
    </xf>
    <xf numFmtId="0" fontId="7" fillId="8" borderId="0" xfId="0" applyFont="1" applyFill="1" applyBorder="1" applyAlignment="1">
      <alignment horizontal="right"/>
    </xf>
    <xf numFmtId="0" fontId="8" fillId="2" borderId="0" xfId="0" applyFont="1" applyFill="1" applyBorder="1" applyProtection="1">
      <protection locked="0"/>
    </xf>
    <xf numFmtId="0" fontId="8" fillId="9" borderId="0" xfId="0" applyFont="1" applyFill="1" applyBorder="1" applyAlignment="1" applyProtection="1">
      <alignment horizontal="center"/>
      <protection locked="0"/>
    </xf>
    <xf numFmtId="167" fontId="8" fillId="2" borderId="0" xfId="0" applyNumberFormat="1" applyFont="1" applyFill="1" applyBorder="1" applyAlignment="1" applyProtection="1">
      <alignment horizontal="center"/>
      <protection hidden="1"/>
    </xf>
    <xf numFmtId="166" fontId="8" fillId="2" borderId="0" xfId="0" applyNumberFormat="1" applyFont="1" applyFill="1" applyBorder="1" applyAlignment="1" applyProtection="1">
      <alignment horizontal="center"/>
      <protection hidden="1"/>
    </xf>
    <xf numFmtId="165" fontId="8" fillId="2" borderId="0" xfId="0" applyNumberFormat="1" applyFont="1" applyFill="1" applyBorder="1" applyAlignment="1" applyProtection="1">
      <alignment horizontal="center"/>
      <protection hidden="1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165" fontId="7" fillId="6" borderId="0" xfId="0" applyNumberFormat="1" applyFont="1" applyFill="1" applyBorder="1" applyProtection="1">
      <protection hidden="1"/>
    </xf>
    <xf numFmtId="165" fontId="7" fillId="5" borderId="0" xfId="0" applyNumberFormat="1" applyFont="1" applyFill="1" applyBorder="1" applyProtection="1">
      <protection hidden="1"/>
    </xf>
    <xf numFmtId="165" fontId="7" fillId="2" borderId="0" xfId="0" applyNumberFormat="1" applyFont="1" applyFill="1" applyBorder="1" applyProtection="1">
      <protection hidden="1"/>
    </xf>
    <xf numFmtId="9" fontId="7" fillId="3" borderId="0" xfId="0" applyNumberFormat="1" applyFont="1" applyFill="1" applyBorder="1" applyProtection="1">
      <protection hidden="1"/>
    </xf>
    <xf numFmtId="10" fontId="8" fillId="0" borderId="0" xfId="0" applyNumberFormat="1" applyFont="1" applyBorder="1"/>
    <xf numFmtId="164" fontId="8" fillId="0" borderId="0" xfId="0" applyNumberFormat="1" applyFont="1" applyBorder="1"/>
    <xf numFmtId="0" fontId="5" fillId="10" borderId="0" xfId="0" applyFont="1" applyFill="1" applyBorder="1"/>
    <xf numFmtId="165" fontId="5" fillId="10" borderId="0" xfId="0" applyNumberFormat="1" applyFont="1" applyFill="1" applyBorder="1" applyAlignment="1">
      <alignment horizontal="left"/>
    </xf>
    <xf numFmtId="165" fontId="8" fillId="0" borderId="0" xfId="0" applyNumberFormat="1" applyFont="1" applyBorder="1" applyAlignment="1">
      <alignment horizontal="left"/>
    </xf>
    <xf numFmtId="9" fontId="5" fillId="0" borderId="0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3A1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sv-SE"/>
              <a:t>Energikostnad</a:t>
            </a:r>
            <a:r>
              <a:rPr lang="sv-SE" baseline="0"/>
              <a:t> i kronor / år</a:t>
            </a: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Befintlig anläggning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elete val="1"/>
          </c:dLbls>
          <c:val>
            <c:numRef>
              <c:f>Energisparkalkyl!$B$43:$C$43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B6-4EC4-8588-28693D7B458A}"/>
            </c:ext>
          </c:extLst>
        </c:ser>
        <c:ser>
          <c:idx val="1"/>
          <c:order val="1"/>
          <c:tx>
            <c:v>Ny anläggning</c:v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AE04-4ED4-957B-FD771C13C4A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2-00B6-4EC4-8588-28693D7B458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Energisparkalkyl!$B$44:$C$44</c:f>
              <c:numCache>
                <c:formatCode>#\ ##0\ "kr"</c:formatCode>
                <c:ptCount val="2"/>
                <c:pt idx="0">
                  <c:v>309052.79999999999</c:v>
                </c:pt>
                <c:pt idx="1">
                  <c:v>105960.96000000001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B6-4EC4-8588-28693D7B458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654637520"/>
        <c:axId val="654637128"/>
      </c:barChart>
      <c:catAx>
        <c:axId val="654637520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one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54637128"/>
        <c:crosses val="autoZero"/>
        <c:auto val="1"/>
        <c:lblAlgn val="ctr"/>
        <c:lblOffset val="100"/>
        <c:noMultiLvlLbl val="0"/>
      </c:catAx>
      <c:valAx>
        <c:axId val="654637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2"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Kostnad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#,##0\ &quot;kr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54637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sv-SE" sz="1400"/>
              <a:t>Energikostnad</a:t>
            </a:r>
            <a:r>
              <a:rPr lang="sv-SE" sz="1400" baseline="0"/>
              <a:t> i kronor / år</a:t>
            </a:r>
            <a:endParaRPr lang="sv-SE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Befintlig anläggning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elete val="1"/>
          </c:dLbls>
          <c:val>
            <c:numRef>
              <c:f>'Mobil Energisparkalkyl'!$A$28:$B$28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9E-4A0E-ACAA-FF1FB6E7862E}"/>
            </c:ext>
          </c:extLst>
        </c:ser>
        <c:ser>
          <c:idx val="1"/>
          <c:order val="1"/>
          <c:tx>
            <c:v>Ny anläggning</c:v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2-B59E-4A0E-ACAA-FF1FB6E7862E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4-B59E-4A0E-ACAA-FF1FB6E7862E}"/>
              </c:ext>
            </c:extLst>
          </c:dPt>
          <c:dLbls>
            <c:dLbl>
              <c:idx val="0"/>
              <c:layout>
                <c:manualLayout>
                  <c:x val="3.6138833025711373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419405759568478"/>
                      <c:h val="0.117443497532033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B59E-4A0E-ACAA-FF1FB6E7862E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03899699087678"/>
                      <c:h val="0.117443497532033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B59E-4A0E-ACAA-FF1FB6E786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'Mobil Energisparkalkyl'!$A$29:$B$29</c:f>
              <c:numCache>
                <c:formatCode>#\ ##0\ "kr"</c:formatCode>
                <c:ptCount val="2"/>
                <c:pt idx="0">
                  <c:v>309052.79999999999</c:v>
                </c:pt>
                <c:pt idx="1">
                  <c:v>105960.96000000001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59E-4A0E-ACAA-FF1FB6E7862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654637520"/>
        <c:axId val="654637128"/>
      </c:barChart>
      <c:catAx>
        <c:axId val="654637520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one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54637128"/>
        <c:crosses val="autoZero"/>
        <c:auto val="1"/>
        <c:lblAlgn val="ctr"/>
        <c:lblOffset val="100"/>
        <c:noMultiLvlLbl val="0"/>
      </c:catAx>
      <c:valAx>
        <c:axId val="654637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2"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Kostnad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#,##0\ &quot;kr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54637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3175</xdr:colOff>
      <xdr:row>52</xdr:row>
      <xdr:rowOff>149225</xdr:rowOff>
    </xdr:from>
    <xdr:ext cx="18531" cy="165943"/>
    <xdr:sp macro="" textlink="">
      <xdr:nvSpPr>
        <xdr:cNvPr id="11" name="Text Box 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8223250" y="12522200"/>
          <a:ext cx="18531" cy="16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sv-S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>
    <xdr:from>
      <xdr:col>0</xdr:col>
      <xdr:colOff>523876</xdr:colOff>
      <xdr:row>38</xdr:row>
      <xdr:rowOff>238124</xdr:rowOff>
    </xdr:from>
    <xdr:to>
      <xdr:col>7</xdr:col>
      <xdr:colOff>752475</xdr:colOff>
      <xdr:row>60</xdr:row>
      <xdr:rowOff>3374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600074</xdr:colOff>
      <xdr:row>8</xdr:row>
      <xdr:rowOff>19049</xdr:rowOff>
    </xdr:from>
    <xdr:to>
      <xdr:col>2</xdr:col>
      <xdr:colOff>819149</xdr:colOff>
      <xdr:row>9</xdr:row>
      <xdr:rowOff>20169</xdr:rowOff>
    </xdr:to>
    <xdr:sp macro="" textlink="">
      <xdr:nvSpPr>
        <xdr:cNvPr id="7" name="Pil: nedåt 6">
          <a:extLst>
            <a:ext uri="{FF2B5EF4-FFF2-40B4-BE49-F238E27FC236}">
              <a16:creationId xmlns:a16="http://schemas.microsoft.com/office/drawing/2014/main" id="{E1D45511-1AFB-4F10-AA3F-ED8984273491}"/>
            </a:ext>
          </a:extLst>
        </xdr:cNvPr>
        <xdr:cNvSpPr/>
      </xdr:nvSpPr>
      <xdr:spPr>
        <a:xfrm>
          <a:off x="4933949" y="1514474"/>
          <a:ext cx="219075" cy="239245"/>
        </a:xfrm>
        <a:prstGeom prst="downArrow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6</xdr:col>
      <xdr:colOff>638174</xdr:colOff>
      <xdr:row>8</xdr:row>
      <xdr:rowOff>19049</xdr:rowOff>
    </xdr:from>
    <xdr:to>
      <xdr:col>6</xdr:col>
      <xdr:colOff>857249</xdr:colOff>
      <xdr:row>9</xdr:row>
      <xdr:rowOff>20169</xdr:rowOff>
    </xdr:to>
    <xdr:sp macro="" textlink="">
      <xdr:nvSpPr>
        <xdr:cNvPr id="8" name="Pil: nedåt 7">
          <a:extLst>
            <a:ext uri="{FF2B5EF4-FFF2-40B4-BE49-F238E27FC236}">
              <a16:creationId xmlns:a16="http://schemas.microsoft.com/office/drawing/2014/main" id="{09C1C87E-445D-4F07-83AB-292677AA1805}"/>
            </a:ext>
          </a:extLst>
        </xdr:cNvPr>
        <xdr:cNvSpPr/>
      </xdr:nvSpPr>
      <xdr:spPr>
        <a:xfrm>
          <a:off x="11496674" y="1514474"/>
          <a:ext cx="219075" cy="239245"/>
        </a:xfrm>
        <a:prstGeom prst="downArrow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3175</xdr:colOff>
      <xdr:row>37</xdr:row>
      <xdr:rowOff>149225</xdr:rowOff>
    </xdr:from>
    <xdr:ext cx="18531" cy="165943"/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C13DE79A-9E2E-4383-996D-4171B4E6A2EF}"/>
            </a:ext>
          </a:extLst>
        </xdr:cNvPr>
        <xdr:cNvSpPr txBox="1">
          <a:spLocks noChangeArrowheads="1"/>
        </xdr:cNvSpPr>
      </xdr:nvSpPr>
      <xdr:spPr bwMode="auto">
        <a:xfrm>
          <a:off x="7346950" y="11169650"/>
          <a:ext cx="18531" cy="16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sv-S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>
    <xdr:from>
      <xdr:col>0</xdr:col>
      <xdr:colOff>61911</xdr:colOff>
      <xdr:row>22</xdr:row>
      <xdr:rowOff>57151</xdr:rowOff>
    </xdr:from>
    <xdr:to>
      <xdr:col>4</xdr:col>
      <xdr:colOff>142875</xdr:colOff>
      <xdr:row>38</xdr:row>
      <xdr:rowOff>85725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A4FD1AB-469F-4F89-9530-52CB97E2A5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228599</xdr:colOff>
      <xdr:row>5</xdr:row>
      <xdr:rowOff>104774</xdr:rowOff>
    </xdr:from>
    <xdr:to>
      <xdr:col>1</xdr:col>
      <xdr:colOff>447674</xdr:colOff>
      <xdr:row>6</xdr:row>
      <xdr:rowOff>172569</xdr:rowOff>
    </xdr:to>
    <xdr:sp macro="" textlink="">
      <xdr:nvSpPr>
        <xdr:cNvPr id="5" name="Pil: nedåt 4">
          <a:extLst>
            <a:ext uri="{FF2B5EF4-FFF2-40B4-BE49-F238E27FC236}">
              <a16:creationId xmlns:a16="http://schemas.microsoft.com/office/drawing/2014/main" id="{BD906669-277E-430D-88CB-B29285554A6B}"/>
            </a:ext>
          </a:extLst>
        </xdr:cNvPr>
        <xdr:cNvSpPr/>
      </xdr:nvSpPr>
      <xdr:spPr>
        <a:xfrm>
          <a:off x="2657474" y="1085849"/>
          <a:ext cx="219075" cy="201145"/>
        </a:xfrm>
        <a:prstGeom prst="downArrow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3</xdr:col>
      <xdr:colOff>209549</xdr:colOff>
      <xdr:row>5</xdr:row>
      <xdr:rowOff>85724</xdr:rowOff>
    </xdr:from>
    <xdr:to>
      <xdr:col>3</xdr:col>
      <xdr:colOff>428624</xdr:colOff>
      <xdr:row>6</xdr:row>
      <xdr:rowOff>153519</xdr:rowOff>
    </xdr:to>
    <xdr:sp macro="" textlink="">
      <xdr:nvSpPr>
        <xdr:cNvPr id="7" name="Pil: nedåt 6">
          <a:extLst>
            <a:ext uri="{FF2B5EF4-FFF2-40B4-BE49-F238E27FC236}">
              <a16:creationId xmlns:a16="http://schemas.microsoft.com/office/drawing/2014/main" id="{7A044DF3-C898-4E4A-82EF-4FCE4473C980}"/>
            </a:ext>
          </a:extLst>
        </xdr:cNvPr>
        <xdr:cNvSpPr/>
      </xdr:nvSpPr>
      <xdr:spPr>
        <a:xfrm>
          <a:off x="5629274" y="1066799"/>
          <a:ext cx="219075" cy="201145"/>
        </a:xfrm>
        <a:prstGeom prst="downArrow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3A129"/>
    <pageSetUpPr fitToPage="1"/>
  </sheetPr>
  <dimension ref="B1:H49"/>
  <sheetViews>
    <sheetView showGridLines="0" tabSelected="1" zoomScale="60" zoomScaleNormal="60" zoomScaleSheetLayoutView="100" workbookViewId="0">
      <selection activeCell="F27" sqref="F27"/>
    </sheetView>
  </sheetViews>
  <sheetFormatPr defaultColWidth="9.140625" defaultRowHeight="18.75" x14ac:dyDescent="0.3"/>
  <cols>
    <col min="1" max="1" width="9.140625" style="5"/>
    <col min="2" max="2" width="52.7109375" style="5" customWidth="1"/>
    <col min="3" max="3" width="22.7109375" style="5" customWidth="1"/>
    <col min="4" max="4" width="20.7109375" style="5" customWidth="1"/>
    <col min="5" max="5" width="4.85546875" style="5" customWidth="1"/>
    <col min="6" max="6" width="52.7109375" style="5" customWidth="1"/>
    <col min="7" max="7" width="22.7109375" style="5" customWidth="1"/>
    <col min="8" max="8" width="20.7109375" style="5" customWidth="1"/>
    <col min="9" max="16384" width="9.140625" style="5"/>
  </cols>
  <sheetData>
    <row r="1" spans="2:8" ht="19.5" customHeight="1" x14ac:dyDescent="0.3">
      <c r="B1" s="4" t="s">
        <v>27</v>
      </c>
    </row>
    <row r="2" spans="2:8" ht="10.5" customHeight="1" x14ac:dyDescent="0.3"/>
    <row r="3" spans="2:8" x14ac:dyDescent="0.3">
      <c r="B3" s="5" t="s">
        <v>0</v>
      </c>
      <c r="C3" s="6" t="s">
        <v>50</v>
      </c>
      <c r="F3" s="5" t="s">
        <v>44</v>
      </c>
      <c r="G3" s="7" t="str">
        <f>C3</f>
        <v>Industri</v>
      </c>
    </row>
    <row r="4" spans="2:8" ht="10.5" customHeight="1" x14ac:dyDescent="0.3">
      <c r="C4" s="8"/>
      <c r="G4" s="8"/>
    </row>
    <row r="5" spans="2:8" x14ac:dyDescent="0.3">
      <c r="B5" s="5" t="s">
        <v>51</v>
      </c>
      <c r="C5" s="6" t="s">
        <v>104</v>
      </c>
      <c r="F5" s="5" t="s">
        <v>52</v>
      </c>
      <c r="G5" s="7" t="s">
        <v>105</v>
      </c>
    </row>
    <row r="6" spans="2:8" ht="10.5" customHeight="1" x14ac:dyDescent="0.3">
      <c r="C6" s="8"/>
      <c r="G6" s="8"/>
    </row>
    <row r="7" spans="2:8" x14ac:dyDescent="0.3">
      <c r="B7" s="5" t="s">
        <v>6</v>
      </c>
      <c r="C7" s="6">
        <v>112</v>
      </c>
      <c r="D7" s="8"/>
      <c r="F7" s="5" t="s">
        <v>6</v>
      </c>
      <c r="G7" s="6">
        <v>112</v>
      </c>
    </row>
    <row r="8" spans="2:8" ht="10.5" customHeight="1" x14ac:dyDescent="0.3"/>
    <row r="9" spans="2:8" x14ac:dyDescent="0.3">
      <c r="B9" s="9" t="s">
        <v>114</v>
      </c>
      <c r="C9" s="8"/>
      <c r="D9" s="39"/>
      <c r="F9" s="9" t="s">
        <v>116</v>
      </c>
      <c r="G9" s="8"/>
      <c r="H9" s="39">
        <v>72</v>
      </c>
    </row>
    <row r="10" spans="2:8" ht="10.5" customHeight="1" x14ac:dyDescent="0.3"/>
    <row r="11" spans="2:8" x14ac:dyDescent="0.3">
      <c r="B11" s="5" t="s">
        <v>47</v>
      </c>
      <c r="C11" s="10">
        <f>VLOOKUP(B9,Data!C2:D62,2,FALSE)</f>
        <v>210</v>
      </c>
      <c r="D11" s="8"/>
      <c r="F11" s="5" t="s">
        <v>47</v>
      </c>
      <c r="G11" s="10">
        <f>VLOOKUP(F9,Data!H2:I62,2,FALSE)</f>
        <v>72</v>
      </c>
    </row>
    <row r="12" spans="2:8" ht="10.5" customHeight="1" x14ac:dyDescent="0.3">
      <c r="C12" s="8"/>
      <c r="G12" s="8"/>
    </row>
    <row r="13" spans="2:8" x14ac:dyDescent="0.3">
      <c r="B13" s="5" t="s">
        <v>1</v>
      </c>
      <c r="C13" s="10">
        <f>IFERROR(C7*C11," ")</f>
        <v>23520</v>
      </c>
      <c r="D13" s="8"/>
      <c r="F13" s="5" t="s">
        <v>1</v>
      </c>
      <c r="G13" s="10">
        <f>IFERROR(G7*G11," ")</f>
        <v>8064</v>
      </c>
    </row>
    <row r="14" spans="2:8" ht="10.5" customHeight="1" x14ac:dyDescent="0.3">
      <c r="C14" s="8"/>
      <c r="D14" s="8"/>
      <c r="G14" s="8"/>
    </row>
    <row r="15" spans="2:8" x14ac:dyDescent="0.3">
      <c r="B15" s="5" t="s">
        <v>25</v>
      </c>
      <c r="C15" s="6">
        <v>12</v>
      </c>
      <c r="D15" s="8"/>
      <c r="F15" s="5" t="s">
        <v>48</v>
      </c>
      <c r="G15" s="6">
        <f>C15</f>
        <v>12</v>
      </c>
    </row>
    <row r="16" spans="2:8" ht="10.5" customHeight="1" x14ac:dyDescent="0.3">
      <c r="C16" s="8"/>
      <c r="D16" s="8"/>
      <c r="G16" s="8"/>
    </row>
    <row r="17" spans="2:7" x14ac:dyDescent="0.3">
      <c r="B17" s="5" t="s">
        <v>49</v>
      </c>
      <c r="C17" s="11">
        <f>IFERROR((C13*C15)/1000," ")</f>
        <v>282.24</v>
      </c>
      <c r="F17" s="5" t="s">
        <v>49</v>
      </c>
      <c r="G17" s="11">
        <f>IFERROR((G13*G15)/1000," ")</f>
        <v>96.768000000000001</v>
      </c>
    </row>
    <row r="18" spans="2:7" ht="10.5" customHeight="1" x14ac:dyDescent="0.3">
      <c r="C18" s="8"/>
      <c r="G18" s="8"/>
    </row>
    <row r="19" spans="2:7" x14ac:dyDescent="0.3">
      <c r="B19" s="5" t="s">
        <v>26</v>
      </c>
      <c r="C19" s="6">
        <v>300</v>
      </c>
      <c r="D19" s="8"/>
      <c r="F19" s="5" t="s">
        <v>26</v>
      </c>
      <c r="G19" s="6">
        <f>C19</f>
        <v>300</v>
      </c>
    </row>
    <row r="20" spans="2:7" ht="10.5" customHeight="1" x14ac:dyDescent="0.3">
      <c r="C20" s="8"/>
      <c r="G20" s="8"/>
    </row>
    <row r="21" spans="2:7" x14ac:dyDescent="0.3">
      <c r="B21" s="5" t="s">
        <v>2</v>
      </c>
      <c r="C21" s="12">
        <f>IFERROR((C17*C19)/100,"")</f>
        <v>846.72</v>
      </c>
      <c r="F21" s="5" t="s">
        <v>2</v>
      </c>
      <c r="G21" s="12">
        <f>IFERROR((G17*G19)/100,"")</f>
        <v>290.30400000000003</v>
      </c>
    </row>
    <row r="22" spans="2:7" ht="10.5" customHeight="1" x14ac:dyDescent="0.3"/>
    <row r="23" spans="2:7" x14ac:dyDescent="0.3">
      <c r="B23" s="5" t="s">
        <v>42</v>
      </c>
      <c r="C23" s="6">
        <v>365</v>
      </c>
      <c r="F23" s="5" t="s">
        <v>42</v>
      </c>
      <c r="G23" s="6">
        <f>C23</f>
        <v>365</v>
      </c>
    </row>
    <row r="24" spans="2:7" ht="10.5" customHeight="1" x14ac:dyDescent="0.3"/>
    <row r="25" spans="2:7" ht="10.5" customHeight="1" x14ac:dyDescent="0.3"/>
    <row r="26" spans="2:7" ht="10.5" customHeight="1" x14ac:dyDescent="0.3"/>
    <row r="27" spans="2:7" ht="67.5" customHeight="1" x14ac:dyDescent="0.3"/>
    <row r="28" spans="2:7" x14ac:dyDescent="0.3">
      <c r="B28" s="21"/>
      <c r="C28" s="22"/>
      <c r="D28" s="23" t="s">
        <v>7</v>
      </c>
      <c r="E28" s="24"/>
    </row>
    <row r="29" spans="2:7" ht="10.5" customHeight="1" x14ac:dyDescent="0.3">
      <c r="B29" s="25"/>
      <c r="E29" s="26"/>
    </row>
    <row r="30" spans="2:7" x14ac:dyDescent="0.3">
      <c r="B30" s="27" t="s">
        <v>45</v>
      </c>
      <c r="D30" s="33">
        <f>1*C21*C23</f>
        <v>309052.79999999999</v>
      </c>
      <c r="E30" s="26"/>
    </row>
    <row r="31" spans="2:7" ht="10.5" customHeight="1" x14ac:dyDescent="0.3">
      <c r="B31" s="27"/>
      <c r="D31" s="13"/>
      <c r="E31" s="26"/>
    </row>
    <row r="32" spans="2:7" x14ac:dyDescent="0.3">
      <c r="B32" s="27" t="s">
        <v>46</v>
      </c>
      <c r="C32" s="20"/>
      <c r="D32" s="32">
        <f>1*G21*G23</f>
        <v>105960.96000000001</v>
      </c>
      <c r="E32" s="26"/>
    </row>
    <row r="33" spans="2:7" ht="10.5" customHeight="1" x14ac:dyDescent="0.3">
      <c r="B33" s="27"/>
      <c r="D33" s="14"/>
      <c r="E33" s="26"/>
    </row>
    <row r="34" spans="2:7" x14ac:dyDescent="0.3">
      <c r="B34" s="27" t="s">
        <v>4</v>
      </c>
      <c r="D34" s="15">
        <f>D30-D32</f>
        <v>203091.83999999997</v>
      </c>
      <c r="E34" s="26"/>
    </row>
    <row r="35" spans="2:7" ht="10.5" customHeight="1" x14ac:dyDescent="0.3">
      <c r="B35" s="27"/>
      <c r="D35" s="13"/>
      <c r="E35" s="26"/>
    </row>
    <row r="36" spans="2:7" x14ac:dyDescent="0.3">
      <c r="B36" s="27" t="s">
        <v>3</v>
      </c>
      <c r="D36" s="31">
        <f>D34/D30</f>
        <v>0.65714285714285703</v>
      </c>
      <c r="E36" s="26"/>
      <c r="G36" s="16"/>
    </row>
    <row r="37" spans="2:7" ht="10.5" customHeight="1" x14ac:dyDescent="0.3">
      <c r="B37" s="28"/>
      <c r="C37" s="29"/>
      <c r="D37" s="29"/>
      <c r="E37" s="30"/>
    </row>
    <row r="40" spans="2:7" x14ac:dyDescent="0.3">
      <c r="D40" s="17"/>
      <c r="E40" s="17"/>
      <c r="G40" s="17"/>
    </row>
    <row r="41" spans="2:7" x14ac:dyDescent="0.3">
      <c r="G41" s="17"/>
    </row>
    <row r="43" spans="2:7" x14ac:dyDescent="0.3">
      <c r="B43" s="5" t="s">
        <v>5</v>
      </c>
      <c r="C43" s="5" t="s">
        <v>43</v>
      </c>
    </row>
    <row r="44" spans="2:7" x14ac:dyDescent="0.3">
      <c r="B44" s="18">
        <f>D30</f>
        <v>309052.79999999999</v>
      </c>
      <c r="C44" s="18">
        <f>D32</f>
        <v>105960.96000000001</v>
      </c>
      <c r="F44" s="16"/>
    </row>
    <row r="46" spans="2:7" x14ac:dyDescent="0.3">
      <c r="F46" s="19">
        <f>D36</f>
        <v>0.65714285714285703</v>
      </c>
      <c r="G46" s="19">
        <f>1-F46</f>
        <v>0.34285714285714297</v>
      </c>
    </row>
    <row r="48" spans="2:7" x14ac:dyDescent="0.3">
      <c r="G48" s="17"/>
    </row>
    <row r="49" spans="7:7" x14ac:dyDescent="0.3">
      <c r="G49" s="17"/>
    </row>
  </sheetData>
  <protectedRanges>
    <protectedRange sqref="C3 C5 C7 D9 C15 C19 C23 G3 G5 G7 H9 G15 G19 G23" name="Område1" securityDescriptor="O:WDG:WDD:(A;;CC;;;WD)"/>
  </protectedRanges>
  <pageMargins left="0.25" right="0.25" top="0.75" bottom="0.75" header="0.3" footer="0.3"/>
  <pageSetup paperSize="9" scale="70" fitToHeight="0" orientation="landscape" horizontalDpi="300" verticalDpi="300" r:id="rId1"/>
  <headerFooter>
    <oddFooter>&amp;R&amp;G</oddFooter>
  </headerFooter>
  <rowBreaks count="1" manualBreakCount="1">
    <brk id="37" max="16383" man="1"/>
  </rowBreak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20D44DD3-62F1-46F1-8AE7-0CC498585629}">
          <x14:formula1>
            <xm:f>Data!$A$2:$A$62</xm:f>
          </x14:formula1>
          <xm:sqref>B9</xm:sqref>
        </x14:dataValidation>
        <x14:dataValidation type="list" allowBlank="1" showInputMessage="1" showErrorMessage="1" xr:uid="{5C15CD65-3E0B-4135-BEED-9ABE3137D141}">
          <x14:formula1>
            <xm:f>Data!$F$2:$F$62</xm:f>
          </x14:formula1>
          <xm:sqref>F9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021C5-F094-405A-AF57-CC832A7997AC}">
  <sheetPr>
    <tabColor rgb="FF00B0F0"/>
    <pageSetUpPr fitToPage="1"/>
  </sheetPr>
  <dimension ref="A1:E39"/>
  <sheetViews>
    <sheetView showGridLines="0" zoomScaleNormal="100" zoomScaleSheetLayoutView="100" workbookViewId="0">
      <selection activeCell="C20" sqref="C20"/>
    </sheetView>
  </sheetViews>
  <sheetFormatPr defaultColWidth="9.140625" defaultRowHeight="15.75" x14ac:dyDescent="0.25"/>
  <cols>
    <col min="1" max="1" width="36.42578125" style="40" bestFit="1" customWidth="1"/>
    <col min="2" max="2" width="9.5703125" style="40" bestFit="1" customWidth="1"/>
    <col min="3" max="3" width="35.28515625" style="40" customWidth="1"/>
    <col min="4" max="4" width="9" style="40" bestFit="1" customWidth="1"/>
    <col min="5" max="5" width="3.28515625" style="38" bestFit="1" customWidth="1"/>
    <col min="6" max="16384" width="9.140625" style="38"/>
  </cols>
  <sheetData>
    <row r="1" spans="1:5" ht="19.5" customHeight="1" x14ac:dyDescent="0.25">
      <c r="A1" s="41" t="s">
        <v>27</v>
      </c>
      <c r="B1" s="42"/>
      <c r="C1" s="42"/>
      <c r="D1" s="42"/>
      <c r="E1" s="43"/>
    </row>
    <row r="2" spans="1:5" ht="10.5" customHeight="1" x14ac:dyDescent="0.25">
      <c r="A2" s="42"/>
      <c r="B2" s="42"/>
      <c r="C2" s="42"/>
      <c r="D2" s="42"/>
      <c r="E2" s="43"/>
    </row>
    <row r="3" spans="1:5" x14ac:dyDescent="0.25">
      <c r="A3" s="44" t="s">
        <v>0</v>
      </c>
      <c r="B3" s="45" t="s">
        <v>50</v>
      </c>
      <c r="C3" s="46" t="s">
        <v>44</v>
      </c>
      <c r="D3" s="47" t="str">
        <f>B3</f>
        <v>Industri</v>
      </c>
      <c r="E3" s="43"/>
    </row>
    <row r="4" spans="1:5" x14ac:dyDescent="0.25">
      <c r="A4" s="44" t="s">
        <v>51</v>
      </c>
      <c r="B4" s="45" t="s">
        <v>117</v>
      </c>
      <c r="C4" s="46" t="s">
        <v>52</v>
      </c>
      <c r="D4" s="47" t="s">
        <v>105</v>
      </c>
      <c r="E4" s="43"/>
    </row>
    <row r="5" spans="1:5" x14ac:dyDescent="0.25">
      <c r="A5" s="44" t="s">
        <v>6</v>
      </c>
      <c r="B5" s="45">
        <v>112</v>
      </c>
      <c r="C5" s="46" t="s">
        <v>6</v>
      </c>
      <c r="D5" s="45">
        <v>112</v>
      </c>
      <c r="E5" s="43"/>
    </row>
    <row r="6" spans="1:5" ht="10.5" customHeight="1" x14ac:dyDescent="0.25">
      <c r="A6" s="48" t="s">
        <v>115</v>
      </c>
      <c r="B6" s="42"/>
      <c r="C6" s="49" t="s">
        <v>115</v>
      </c>
      <c r="D6" s="42"/>
      <c r="E6" s="43"/>
    </row>
    <row r="7" spans="1:5" x14ac:dyDescent="0.25">
      <c r="A7" s="50" t="s">
        <v>114</v>
      </c>
      <c r="B7" s="47"/>
      <c r="C7" s="50" t="s">
        <v>116</v>
      </c>
      <c r="D7" s="47"/>
      <c r="E7" s="43"/>
    </row>
    <row r="8" spans="1:5" ht="17.25" customHeight="1" x14ac:dyDescent="0.25">
      <c r="A8" s="44"/>
      <c r="B8" s="51"/>
      <c r="C8" s="46"/>
      <c r="D8" s="51">
        <v>72</v>
      </c>
      <c r="E8" s="43"/>
    </row>
    <row r="9" spans="1:5" x14ac:dyDescent="0.25">
      <c r="A9" s="44" t="s">
        <v>47</v>
      </c>
      <c r="B9" s="52">
        <f>VLOOKUP(A7,DataMobil!C2:D62,2,FALSE)</f>
        <v>210</v>
      </c>
      <c r="C9" s="46" t="s">
        <v>47</v>
      </c>
      <c r="D9" s="52">
        <f>VLOOKUP(C7,DataMobil!H2:I62,2,FALSE)</f>
        <v>72</v>
      </c>
      <c r="E9" s="43"/>
    </row>
    <row r="10" spans="1:5" x14ac:dyDescent="0.25">
      <c r="A10" s="44" t="s">
        <v>1</v>
      </c>
      <c r="B10" s="52">
        <f>IFERROR(B5*B9," ")</f>
        <v>23520</v>
      </c>
      <c r="C10" s="46" t="s">
        <v>1</v>
      </c>
      <c r="D10" s="52">
        <f>IFERROR(D5*D9," ")</f>
        <v>8064</v>
      </c>
      <c r="E10" s="43"/>
    </row>
    <row r="11" spans="1:5" x14ac:dyDescent="0.25">
      <c r="A11" s="44" t="s">
        <v>25</v>
      </c>
      <c r="B11" s="45">
        <v>12</v>
      </c>
      <c r="C11" s="46" t="s">
        <v>48</v>
      </c>
      <c r="D11" s="45">
        <f>B11</f>
        <v>12</v>
      </c>
      <c r="E11" s="43"/>
    </row>
    <row r="12" spans="1:5" x14ac:dyDescent="0.25">
      <c r="A12" s="44" t="s">
        <v>49</v>
      </c>
      <c r="B12" s="53">
        <f>IFERROR((B10*B11)/1000," ")</f>
        <v>282.24</v>
      </c>
      <c r="C12" s="46" t="s">
        <v>49</v>
      </c>
      <c r="D12" s="53">
        <f>IFERROR((D10*D11)/1000," ")</f>
        <v>96.768000000000001</v>
      </c>
      <c r="E12" s="43"/>
    </row>
    <row r="13" spans="1:5" x14ac:dyDescent="0.25">
      <c r="A13" s="44" t="s">
        <v>26</v>
      </c>
      <c r="B13" s="45">
        <v>300</v>
      </c>
      <c r="C13" s="46" t="s">
        <v>26</v>
      </c>
      <c r="D13" s="45">
        <f>B13</f>
        <v>300</v>
      </c>
      <c r="E13" s="43"/>
    </row>
    <row r="14" spans="1:5" x14ac:dyDescent="0.25">
      <c r="A14" s="44" t="s">
        <v>2</v>
      </c>
      <c r="B14" s="54">
        <f>IFERROR((B12*B13)/100,"")</f>
        <v>846.72</v>
      </c>
      <c r="C14" s="46" t="s">
        <v>2</v>
      </c>
      <c r="D14" s="54">
        <f>IFERROR((D12*D13)/100,"")</f>
        <v>290.30400000000003</v>
      </c>
      <c r="E14" s="43"/>
    </row>
    <row r="15" spans="1:5" x14ac:dyDescent="0.25">
      <c r="A15" s="44" t="s">
        <v>42</v>
      </c>
      <c r="B15" s="45">
        <v>365</v>
      </c>
      <c r="C15" s="46" t="s">
        <v>42</v>
      </c>
      <c r="D15" s="45">
        <f>B15</f>
        <v>365</v>
      </c>
      <c r="E15" s="43"/>
    </row>
    <row r="16" spans="1:5" ht="10.5" customHeight="1" x14ac:dyDescent="0.25">
      <c r="A16" s="42"/>
      <c r="B16" s="42"/>
      <c r="C16" s="42"/>
      <c r="D16" s="42"/>
      <c r="E16" s="43"/>
    </row>
    <row r="17" spans="1:5" x14ac:dyDescent="0.25">
      <c r="A17" s="42"/>
      <c r="B17" s="55" t="s">
        <v>7</v>
      </c>
      <c r="C17" s="42"/>
      <c r="D17" s="42"/>
      <c r="E17" s="43"/>
    </row>
    <row r="18" spans="1:5" x14ac:dyDescent="0.25">
      <c r="A18" s="56" t="s">
        <v>45</v>
      </c>
      <c r="B18" s="57">
        <f>1*B14*B15</f>
        <v>309052.79999999999</v>
      </c>
      <c r="C18" s="42"/>
      <c r="D18" s="42"/>
      <c r="E18" s="43"/>
    </row>
    <row r="19" spans="1:5" x14ac:dyDescent="0.25">
      <c r="A19" s="56" t="s">
        <v>46</v>
      </c>
      <c r="B19" s="58">
        <f>1*D14*D15</f>
        <v>105960.96000000001</v>
      </c>
      <c r="C19" s="42"/>
      <c r="D19" s="42"/>
      <c r="E19" s="43"/>
    </row>
    <row r="20" spans="1:5" x14ac:dyDescent="0.25">
      <c r="A20" s="56" t="s">
        <v>4</v>
      </c>
      <c r="B20" s="59">
        <f>B18-B19</f>
        <v>203091.83999999997</v>
      </c>
      <c r="C20" s="42"/>
      <c r="D20" s="42"/>
      <c r="E20" s="43"/>
    </row>
    <row r="21" spans="1:5" x14ac:dyDescent="0.25">
      <c r="A21" s="56" t="s">
        <v>3</v>
      </c>
      <c r="B21" s="60">
        <f>B20/B18</f>
        <v>0.65714285714285703</v>
      </c>
      <c r="C21" s="42"/>
      <c r="D21" s="61"/>
      <c r="E21" s="43"/>
    </row>
    <row r="22" spans="1:5" ht="10.5" customHeight="1" x14ac:dyDescent="0.25">
      <c r="A22" s="42"/>
      <c r="B22" s="42"/>
      <c r="C22" s="42"/>
      <c r="D22" s="42"/>
      <c r="E22" s="43"/>
    </row>
    <row r="23" spans="1:5" x14ac:dyDescent="0.25">
      <c r="A23" s="42"/>
      <c r="B23" s="42"/>
      <c r="C23" s="42"/>
      <c r="D23" s="42"/>
      <c r="E23" s="43"/>
    </row>
    <row r="24" spans="1:5" x14ac:dyDescent="0.25">
      <c r="A24" s="42"/>
      <c r="B24" s="42"/>
      <c r="C24" s="42"/>
      <c r="D24" s="42"/>
      <c r="E24" s="43"/>
    </row>
    <row r="25" spans="1:5" x14ac:dyDescent="0.25">
      <c r="A25" s="42"/>
      <c r="B25" s="42"/>
      <c r="C25" s="42"/>
      <c r="D25" s="62"/>
      <c r="E25" s="43"/>
    </row>
    <row r="26" spans="1:5" x14ac:dyDescent="0.25">
      <c r="A26" s="42"/>
      <c r="B26" s="42"/>
      <c r="C26" s="42"/>
      <c r="D26" s="62"/>
      <c r="E26" s="43"/>
    </row>
    <row r="27" spans="1:5" x14ac:dyDescent="0.25">
      <c r="A27" s="42"/>
      <c r="B27" s="42"/>
      <c r="C27" s="42"/>
      <c r="D27" s="42"/>
      <c r="E27" s="43"/>
    </row>
    <row r="28" spans="1:5" x14ac:dyDescent="0.25">
      <c r="A28" s="63" t="s">
        <v>5</v>
      </c>
      <c r="B28" s="42" t="s">
        <v>43</v>
      </c>
      <c r="C28" s="42"/>
      <c r="D28" s="42"/>
      <c r="E28" s="43"/>
    </row>
    <row r="29" spans="1:5" x14ac:dyDescent="0.25">
      <c r="A29" s="64">
        <f>B18</f>
        <v>309052.79999999999</v>
      </c>
      <c r="B29" s="65">
        <f>B19</f>
        <v>105960.96000000001</v>
      </c>
      <c r="C29" s="61"/>
      <c r="D29" s="42"/>
      <c r="E29" s="43"/>
    </row>
    <row r="30" spans="1:5" x14ac:dyDescent="0.25">
      <c r="A30" s="42"/>
      <c r="B30" s="42"/>
      <c r="C30" s="42"/>
      <c r="D30" s="42"/>
      <c r="E30" s="43"/>
    </row>
    <row r="31" spans="1:5" x14ac:dyDescent="0.25">
      <c r="A31" s="42"/>
      <c r="B31" s="42"/>
      <c r="C31" s="66">
        <f>B21</f>
        <v>0.65714285714285703</v>
      </c>
      <c r="D31" s="66">
        <f>1-C31</f>
        <v>0.34285714285714297</v>
      </c>
      <c r="E31" s="43"/>
    </row>
    <row r="32" spans="1:5" x14ac:dyDescent="0.25">
      <c r="A32" s="42"/>
      <c r="B32" s="42"/>
      <c r="C32" s="42"/>
      <c r="D32" s="42"/>
      <c r="E32" s="43"/>
    </row>
    <row r="33" spans="1:5" x14ac:dyDescent="0.25">
      <c r="A33" s="42"/>
      <c r="B33" s="42"/>
      <c r="C33" s="42"/>
      <c r="D33" s="62"/>
      <c r="E33" s="43"/>
    </row>
    <row r="34" spans="1:5" x14ac:dyDescent="0.25">
      <c r="A34" s="42"/>
      <c r="B34" s="42"/>
      <c r="C34" s="42"/>
      <c r="D34" s="62"/>
      <c r="E34" s="43"/>
    </row>
    <row r="35" spans="1:5" x14ac:dyDescent="0.25">
      <c r="A35" s="42"/>
      <c r="B35" s="42"/>
      <c r="C35" s="42"/>
      <c r="D35" s="42"/>
      <c r="E35" s="43"/>
    </row>
    <row r="36" spans="1:5" x14ac:dyDescent="0.25">
      <c r="A36" s="42"/>
      <c r="B36" s="42"/>
      <c r="C36" s="42"/>
      <c r="D36" s="42"/>
      <c r="E36" s="43"/>
    </row>
    <row r="37" spans="1:5" x14ac:dyDescent="0.25">
      <c r="A37" s="42"/>
      <c r="B37" s="42"/>
      <c r="C37" s="42"/>
      <c r="D37" s="42"/>
      <c r="E37" s="43"/>
    </row>
    <row r="38" spans="1:5" x14ac:dyDescent="0.25">
      <c r="A38" s="42"/>
      <c r="B38" s="42"/>
      <c r="C38" s="42"/>
      <c r="D38" s="42"/>
      <c r="E38" s="43"/>
    </row>
    <row r="39" spans="1:5" x14ac:dyDescent="0.25">
      <c r="A39" s="42"/>
      <c r="B39" s="42"/>
      <c r="C39" s="42"/>
      <c r="D39" s="42"/>
      <c r="E39" s="43"/>
    </row>
  </sheetData>
  <protectedRanges>
    <protectedRange sqref="B3:B5 B8 B11 B13 B15 D3:D5 D8 D11 D13 D15" name="Område1" securityDescriptor="O:WDG:WDD:(A;;CC;;;WD)"/>
  </protectedRanges>
  <pageMargins left="0.25" right="0.25" top="0.75" bottom="0.75" header="0.3" footer="0.3"/>
  <pageSetup paperSize="9" fitToHeight="0" orientation="portrait" horizontalDpi="300" verticalDpi="300" r:id="rId1"/>
  <headerFooter>
    <oddFooter>&amp;R&amp;G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3CAB7D14-A688-49A9-868D-C9F626094213}">
          <x14:formula1>
            <xm:f>Data!$F$2:$F$62</xm:f>
          </x14:formula1>
          <xm:sqref>C7</xm:sqref>
        </x14:dataValidation>
        <x14:dataValidation type="list" allowBlank="1" showInputMessage="1" showErrorMessage="1" xr:uid="{DC015B35-1CC4-4908-89A9-10445F5633D5}">
          <x14:formula1>
            <xm:f>Data!$A$2:$A$62</xm:f>
          </x14:formula1>
          <xm:sqref>A7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5"/>
  <sheetViews>
    <sheetView workbookViewId="0">
      <selection activeCell="D45" sqref="D45"/>
    </sheetView>
  </sheetViews>
  <sheetFormatPr defaultRowHeight="12.75" x14ac:dyDescent="0.2"/>
  <cols>
    <col min="1" max="1" width="34.5703125" bestFit="1" customWidth="1"/>
    <col min="4" max="4" width="50.7109375" bestFit="1" customWidth="1"/>
    <col min="5" max="5" width="12.5703125" bestFit="1" customWidth="1"/>
    <col min="7" max="7" width="50.7109375" bestFit="1" customWidth="1"/>
    <col min="8" max="8" width="3.42578125" customWidth="1"/>
    <col min="9" max="9" width="5.140625" customWidth="1"/>
    <col min="10" max="10" width="50.7109375" bestFit="1" customWidth="1"/>
    <col min="18" max="18" width="34" bestFit="1" customWidth="1"/>
    <col min="19" max="19" width="11.28515625" bestFit="1" customWidth="1"/>
  </cols>
  <sheetData>
    <row r="1" spans="1:19" x14ac:dyDescent="0.2">
      <c r="A1" t="s">
        <v>24</v>
      </c>
      <c r="D1" t="s">
        <v>24</v>
      </c>
      <c r="G1" t="s">
        <v>24</v>
      </c>
      <c r="J1" t="s">
        <v>24</v>
      </c>
      <c r="R1" s="1" t="s">
        <v>11</v>
      </c>
      <c r="S1" s="1"/>
    </row>
    <row r="2" spans="1:19" x14ac:dyDescent="0.2">
      <c r="A2" s="2" t="s">
        <v>32</v>
      </c>
      <c r="D2" s="2" t="s">
        <v>32</v>
      </c>
      <c r="E2" s="3" t="e">
        <f>Energisparkalkyl!#REF!+3</f>
        <v>#REF!</v>
      </c>
      <c r="G2" s="2" t="s">
        <v>32</v>
      </c>
      <c r="J2" s="2" t="s">
        <v>32</v>
      </c>
      <c r="K2" s="3" t="e">
        <f>Energisparkalkyl!#REF!+3</f>
        <v>#REF!</v>
      </c>
      <c r="R2" s="1" t="s">
        <v>11</v>
      </c>
      <c r="S2" s="1" t="s">
        <v>8</v>
      </c>
    </row>
    <row r="3" spans="1:19" x14ac:dyDescent="0.2">
      <c r="A3" s="2" t="s">
        <v>33</v>
      </c>
      <c r="D3" s="2" t="s">
        <v>33</v>
      </c>
      <c r="E3" s="3" t="e">
        <f>Energisparkalkyl!#REF!+7</f>
        <v>#REF!</v>
      </c>
      <c r="G3" s="2" t="s">
        <v>33</v>
      </c>
      <c r="J3" s="2" t="s">
        <v>33</v>
      </c>
      <c r="K3" s="3" t="e">
        <f>Energisparkalkyl!#REF!+7</f>
        <v>#REF!</v>
      </c>
      <c r="R3" s="1" t="s">
        <v>11</v>
      </c>
      <c r="S3" s="1" t="s">
        <v>9</v>
      </c>
    </row>
    <row r="4" spans="1:19" x14ac:dyDescent="0.2">
      <c r="A4" s="2" t="s">
        <v>34</v>
      </c>
      <c r="D4" s="2" t="s">
        <v>34</v>
      </c>
      <c r="E4" s="3" t="e">
        <f>Energisparkalkyl!#REF!+7</f>
        <v>#REF!</v>
      </c>
      <c r="G4" s="2" t="s">
        <v>34</v>
      </c>
      <c r="J4" s="2" t="s">
        <v>34</v>
      </c>
      <c r="K4" s="3" t="e">
        <f>Energisparkalkyl!#REF!+7</f>
        <v>#REF!</v>
      </c>
      <c r="R4" s="1" t="s">
        <v>11</v>
      </c>
      <c r="S4" s="1" t="s">
        <v>9</v>
      </c>
    </row>
    <row r="5" spans="1:19" x14ac:dyDescent="0.2">
      <c r="A5" s="2" t="s">
        <v>35</v>
      </c>
      <c r="D5" s="2" t="s">
        <v>35</v>
      </c>
      <c r="E5" s="3" t="e">
        <f>Energisparkalkyl!#REF!+15</f>
        <v>#REF!</v>
      </c>
      <c r="G5" s="2" t="s">
        <v>35</v>
      </c>
      <c r="J5" s="2" t="s">
        <v>35</v>
      </c>
      <c r="K5" s="3" t="e">
        <f>Energisparkalkyl!#REF!+15</f>
        <v>#REF!</v>
      </c>
      <c r="R5" s="1" t="s">
        <v>11</v>
      </c>
      <c r="S5" s="1" t="s">
        <v>10</v>
      </c>
    </row>
    <row r="6" spans="1:19" x14ac:dyDescent="0.2">
      <c r="A6" s="2" t="s">
        <v>28</v>
      </c>
      <c r="D6" s="2" t="s">
        <v>28</v>
      </c>
      <c r="E6" s="3" t="e">
        <f>Energisparkalkyl!#REF!+8</f>
        <v>#REF!</v>
      </c>
      <c r="G6" s="2" t="s">
        <v>28</v>
      </c>
      <c r="J6" s="2" t="s">
        <v>28</v>
      </c>
      <c r="K6" s="3" t="e">
        <f>Energisparkalkyl!#REF!+8</f>
        <v>#REF!</v>
      </c>
      <c r="R6" s="1"/>
      <c r="S6" s="1"/>
    </row>
    <row r="7" spans="1:19" x14ac:dyDescent="0.2">
      <c r="A7" s="2" t="s">
        <v>29</v>
      </c>
      <c r="D7" s="2" t="s">
        <v>29</v>
      </c>
      <c r="E7" s="3" t="e">
        <f>Energisparkalkyl!#REF!+3</f>
        <v>#REF!</v>
      </c>
      <c r="G7" s="2" t="s">
        <v>29</v>
      </c>
      <c r="J7" s="2" t="s">
        <v>29</v>
      </c>
      <c r="K7" s="3" t="e">
        <f>Energisparkalkyl!#REF!+3</f>
        <v>#REF!</v>
      </c>
      <c r="R7" s="1" t="s">
        <v>12</v>
      </c>
      <c r="S7" s="1" t="s">
        <v>13</v>
      </c>
    </row>
    <row r="8" spans="1:19" x14ac:dyDescent="0.2">
      <c r="A8" s="2" t="s">
        <v>30</v>
      </c>
      <c r="D8" s="2" t="s">
        <v>30</v>
      </c>
      <c r="E8" s="3" t="e">
        <f>Energisparkalkyl!#REF!+8</f>
        <v>#REF!</v>
      </c>
      <c r="G8" s="2" t="s">
        <v>30</v>
      </c>
      <c r="J8" s="2" t="s">
        <v>30</v>
      </c>
      <c r="K8" s="3" t="e">
        <f>Energisparkalkyl!#REF!+8</f>
        <v>#REF!</v>
      </c>
      <c r="R8" s="1"/>
      <c r="S8" s="1"/>
    </row>
    <row r="9" spans="1:19" x14ac:dyDescent="0.2">
      <c r="A9" s="2" t="s">
        <v>36</v>
      </c>
      <c r="D9" s="2" t="s">
        <v>36</v>
      </c>
      <c r="E9" s="3" t="e">
        <f>Energisparkalkyl!#REF!*1.15</f>
        <v>#REF!</v>
      </c>
      <c r="G9" s="2" t="s">
        <v>36</v>
      </c>
      <c r="J9" s="2" t="s">
        <v>36</v>
      </c>
      <c r="K9" s="3" t="e">
        <f>Energisparkalkyl!#REF!*1.15</f>
        <v>#REF!</v>
      </c>
      <c r="R9" s="1" t="s">
        <v>14</v>
      </c>
      <c r="S9" s="1" t="s">
        <v>8</v>
      </c>
    </row>
    <row r="10" spans="1:19" x14ac:dyDescent="0.2">
      <c r="A10" s="2" t="s">
        <v>37</v>
      </c>
      <c r="D10" s="2" t="s">
        <v>37</v>
      </c>
      <c r="E10" s="3" t="e">
        <f>Energisparkalkyl!#REF!*1.1</f>
        <v>#REF!</v>
      </c>
      <c r="G10" s="2" t="s">
        <v>37</v>
      </c>
      <c r="J10" s="2" t="s">
        <v>37</v>
      </c>
      <c r="K10" s="3" t="e">
        <f>Energisparkalkyl!#REF!*1.1</f>
        <v>#REF!</v>
      </c>
      <c r="R10" s="1"/>
      <c r="S10" s="1"/>
    </row>
    <row r="11" spans="1:19" x14ac:dyDescent="0.2">
      <c r="A11" s="2" t="s">
        <v>31</v>
      </c>
      <c r="D11" s="2" t="s">
        <v>31</v>
      </c>
      <c r="E11" s="3" t="e">
        <f>Energisparkalkyl!#REF!*1.15</f>
        <v>#REF!</v>
      </c>
      <c r="G11" s="2" t="s">
        <v>31</v>
      </c>
      <c r="J11" s="2" t="s">
        <v>31</v>
      </c>
      <c r="K11" s="3" t="e">
        <f>Energisparkalkyl!#REF!*1.15</f>
        <v>#REF!</v>
      </c>
      <c r="R11" s="1" t="s">
        <v>15</v>
      </c>
      <c r="S11" s="1" t="s">
        <v>13</v>
      </c>
    </row>
    <row r="12" spans="1:19" x14ac:dyDescent="0.2">
      <c r="A12" s="2" t="s">
        <v>38</v>
      </c>
      <c r="D12" s="2" t="s">
        <v>38</v>
      </c>
      <c r="E12" s="3" t="e">
        <f>Energisparkalkyl!#REF!*1.1</f>
        <v>#REF!</v>
      </c>
      <c r="G12" s="2" t="s">
        <v>38</v>
      </c>
      <c r="J12" s="2" t="s">
        <v>38</v>
      </c>
      <c r="K12" s="3" t="e">
        <f>Energisparkalkyl!#REF!*1.1</f>
        <v>#REF!</v>
      </c>
      <c r="R12" s="1"/>
      <c r="S12" s="1"/>
    </row>
    <row r="13" spans="1:19" x14ac:dyDescent="0.2">
      <c r="A13" s="2" t="s">
        <v>39</v>
      </c>
      <c r="D13" s="2" t="s">
        <v>39</v>
      </c>
      <c r="E13" s="3" t="e">
        <f>Energisparkalkyl!#REF!*1.1</f>
        <v>#REF!</v>
      </c>
      <c r="G13" s="2" t="s">
        <v>39</v>
      </c>
      <c r="J13" s="2" t="s">
        <v>39</v>
      </c>
      <c r="K13" s="3" t="e">
        <f>Energisparkalkyl!#REF!*1.1</f>
        <v>#REF!</v>
      </c>
      <c r="R13" s="1" t="s">
        <v>16</v>
      </c>
      <c r="S13" s="1" t="s">
        <v>17</v>
      </c>
    </row>
    <row r="14" spans="1:19" x14ac:dyDescent="0.2">
      <c r="A14" s="2" t="s">
        <v>40</v>
      </c>
      <c r="D14" s="2" t="s">
        <v>40</v>
      </c>
      <c r="E14" s="3" t="e">
        <f>Energisparkalkyl!#REF!</f>
        <v>#REF!</v>
      </c>
      <c r="G14" s="2" t="s">
        <v>40</v>
      </c>
      <c r="J14" s="2" t="s">
        <v>40</v>
      </c>
      <c r="K14" s="3" t="e">
        <f>Energisparkalkyl!#REF!</f>
        <v>#REF!</v>
      </c>
      <c r="R14" s="1" t="s">
        <v>16</v>
      </c>
      <c r="S14" s="1" t="s">
        <v>18</v>
      </c>
    </row>
    <row r="15" spans="1:19" x14ac:dyDescent="0.2">
      <c r="A15" s="2" t="s">
        <v>41</v>
      </c>
      <c r="D15" s="2" t="s">
        <v>41</v>
      </c>
      <c r="E15" s="3" t="e">
        <f>Energisparkalkyl!#REF!</f>
        <v>#REF!</v>
      </c>
      <c r="G15" s="2" t="s">
        <v>41</v>
      </c>
      <c r="J15" s="2" t="s">
        <v>41</v>
      </c>
      <c r="K15" s="3" t="e">
        <f>Energisparkalkyl!#REF!</f>
        <v>#REF!</v>
      </c>
      <c r="R15" s="1"/>
      <c r="S15" s="1"/>
    </row>
    <row r="16" spans="1:19" x14ac:dyDescent="0.2">
      <c r="R16" s="1" t="s">
        <v>19</v>
      </c>
      <c r="S16" s="1" t="s">
        <v>17</v>
      </c>
    </row>
    <row r="17" spans="4:19" x14ac:dyDescent="0.2">
      <c r="R17" s="1" t="s">
        <v>19</v>
      </c>
      <c r="S17" s="1" t="s">
        <v>18</v>
      </c>
    </row>
    <row r="18" spans="4:19" x14ac:dyDescent="0.2">
      <c r="R18" s="1"/>
      <c r="S18" s="1"/>
    </row>
    <row r="19" spans="4:19" x14ac:dyDescent="0.2">
      <c r="R19" s="1" t="s">
        <v>20</v>
      </c>
      <c r="S19" s="1" t="s">
        <v>18</v>
      </c>
    </row>
    <row r="20" spans="4:19" x14ac:dyDescent="0.2">
      <c r="R20" s="1"/>
      <c r="S20" s="1"/>
    </row>
    <row r="21" spans="4:19" x14ac:dyDescent="0.2">
      <c r="R21" s="1" t="s">
        <v>21</v>
      </c>
      <c r="S21" s="1" t="s">
        <v>22</v>
      </c>
    </row>
    <row r="22" spans="4:19" x14ac:dyDescent="0.2">
      <c r="R22" s="1"/>
      <c r="S22" s="1"/>
    </row>
    <row r="23" spans="4:19" x14ac:dyDescent="0.2">
      <c r="R23" s="1" t="s">
        <v>23</v>
      </c>
      <c r="S23" s="1" t="s">
        <v>22</v>
      </c>
    </row>
    <row r="25" spans="4:19" x14ac:dyDescent="0.2">
      <c r="D25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99FDE-D98F-4D90-ACCE-D6F5BE58AA18}">
  <dimension ref="A1:I62"/>
  <sheetViews>
    <sheetView workbookViewId="0">
      <selection activeCell="C37" sqref="C37"/>
    </sheetView>
  </sheetViews>
  <sheetFormatPr defaultRowHeight="12.75" x14ac:dyDescent="0.2"/>
  <cols>
    <col min="1" max="1" width="40.5703125" bestFit="1" customWidth="1"/>
    <col min="3" max="3" width="40.5703125" bestFit="1" customWidth="1"/>
    <col min="6" max="6" width="40.5703125" bestFit="1" customWidth="1"/>
    <col min="7" max="7" width="5.42578125" customWidth="1"/>
    <col min="8" max="8" width="40.5703125" bestFit="1" customWidth="1"/>
  </cols>
  <sheetData>
    <row r="1" spans="1:9" x14ac:dyDescent="0.2">
      <c r="A1" s="34"/>
      <c r="B1" s="34"/>
      <c r="C1" s="35" t="s">
        <v>5</v>
      </c>
      <c r="D1" s="34"/>
      <c r="F1" s="36"/>
      <c r="G1" s="36"/>
      <c r="H1" s="37" t="s">
        <v>43</v>
      </c>
      <c r="I1" s="36"/>
    </row>
    <row r="2" spans="1:9" x14ac:dyDescent="0.2">
      <c r="A2" t="s">
        <v>53</v>
      </c>
      <c r="C2" t="s">
        <v>53</v>
      </c>
      <c r="F2" t="s">
        <v>53</v>
      </c>
      <c r="H2" t="s">
        <v>53</v>
      </c>
    </row>
    <row r="3" spans="1:9" x14ac:dyDescent="0.2">
      <c r="A3" s="2" t="s">
        <v>116</v>
      </c>
      <c r="C3" s="2" t="s">
        <v>116</v>
      </c>
      <c r="D3">
        <f>Energisparkalkyl!D9</f>
        <v>0</v>
      </c>
      <c r="F3" s="2" t="s">
        <v>116</v>
      </c>
      <c r="G3" s="2"/>
      <c r="H3" s="2" t="s">
        <v>116</v>
      </c>
      <c r="I3">
        <f>Energisparkalkyl!H9</f>
        <v>72</v>
      </c>
    </row>
    <row r="4" spans="1:9" x14ac:dyDescent="0.2">
      <c r="A4" t="s">
        <v>54</v>
      </c>
      <c r="C4" t="s">
        <v>54</v>
      </c>
      <c r="F4" t="s">
        <v>54</v>
      </c>
      <c r="H4" t="s">
        <v>54</v>
      </c>
    </row>
    <row r="5" spans="1:9" x14ac:dyDescent="0.2">
      <c r="A5" t="s">
        <v>55</v>
      </c>
      <c r="C5" t="s">
        <v>55</v>
      </c>
      <c r="D5">
        <v>33</v>
      </c>
      <c r="F5" t="s">
        <v>55</v>
      </c>
      <c r="H5" t="s">
        <v>55</v>
      </c>
      <c r="I5">
        <v>33</v>
      </c>
    </row>
    <row r="6" spans="1:9" x14ac:dyDescent="0.2">
      <c r="A6" t="s">
        <v>56</v>
      </c>
      <c r="C6" t="s">
        <v>56</v>
      </c>
      <c r="D6">
        <v>48</v>
      </c>
      <c r="F6" t="s">
        <v>56</v>
      </c>
      <c r="H6" t="s">
        <v>56</v>
      </c>
      <c r="I6">
        <v>48</v>
      </c>
    </row>
    <row r="7" spans="1:9" x14ac:dyDescent="0.2">
      <c r="A7" t="s">
        <v>57</v>
      </c>
      <c r="C7" t="s">
        <v>57</v>
      </c>
      <c r="D7">
        <v>96</v>
      </c>
      <c r="F7" t="s">
        <v>57</v>
      </c>
      <c r="H7" t="s">
        <v>57</v>
      </c>
      <c r="I7">
        <v>96</v>
      </c>
    </row>
    <row r="8" spans="1:9" x14ac:dyDescent="0.2">
      <c r="A8" t="s">
        <v>58</v>
      </c>
      <c r="C8" t="s">
        <v>58</v>
      </c>
      <c r="D8">
        <v>88</v>
      </c>
      <c r="F8" t="s">
        <v>58</v>
      </c>
      <c r="H8" t="s">
        <v>58</v>
      </c>
      <c r="I8">
        <v>88</v>
      </c>
    </row>
    <row r="9" spans="1:9" x14ac:dyDescent="0.2">
      <c r="A9" t="s">
        <v>59</v>
      </c>
      <c r="C9" t="s">
        <v>59</v>
      </c>
      <c r="D9">
        <v>115</v>
      </c>
      <c r="F9" t="s">
        <v>59</v>
      </c>
      <c r="H9" t="s">
        <v>59</v>
      </c>
      <c r="I9">
        <v>115</v>
      </c>
    </row>
    <row r="10" spans="1:9" x14ac:dyDescent="0.2">
      <c r="A10" s="2" t="s">
        <v>106</v>
      </c>
      <c r="C10" s="2" t="s">
        <v>106</v>
      </c>
      <c r="F10" s="2" t="s">
        <v>106</v>
      </c>
      <c r="G10" s="2"/>
      <c r="H10" s="2" t="s">
        <v>106</v>
      </c>
    </row>
    <row r="11" spans="1:9" x14ac:dyDescent="0.2">
      <c r="A11" s="2" t="s">
        <v>108</v>
      </c>
      <c r="C11" s="2" t="s">
        <v>108</v>
      </c>
      <c r="D11">
        <v>28</v>
      </c>
      <c r="F11" s="2" t="s">
        <v>108</v>
      </c>
      <c r="G11" s="2"/>
      <c r="H11" s="2" t="s">
        <v>108</v>
      </c>
      <c r="I11">
        <v>28</v>
      </c>
    </row>
    <row r="12" spans="1:9" x14ac:dyDescent="0.2">
      <c r="A12" s="2" t="s">
        <v>109</v>
      </c>
      <c r="C12" s="2" t="s">
        <v>109</v>
      </c>
      <c r="D12">
        <v>56</v>
      </c>
      <c r="F12" s="2" t="s">
        <v>109</v>
      </c>
      <c r="G12" s="2"/>
      <c r="H12" s="2" t="s">
        <v>109</v>
      </c>
      <c r="I12">
        <v>56</v>
      </c>
    </row>
    <row r="13" spans="1:9" x14ac:dyDescent="0.2">
      <c r="A13" s="2" t="s">
        <v>110</v>
      </c>
      <c r="C13" s="2" t="s">
        <v>110</v>
      </c>
      <c r="D13">
        <v>45</v>
      </c>
      <c r="F13" s="2" t="s">
        <v>110</v>
      </c>
      <c r="G13" s="2"/>
      <c r="H13" s="2" t="s">
        <v>110</v>
      </c>
      <c r="I13">
        <v>45</v>
      </c>
    </row>
    <row r="14" spans="1:9" x14ac:dyDescent="0.2">
      <c r="A14" s="2" t="s">
        <v>111</v>
      </c>
      <c r="C14" s="2" t="s">
        <v>111</v>
      </c>
      <c r="D14">
        <v>90</v>
      </c>
      <c r="F14" s="2" t="s">
        <v>111</v>
      </c>
      <c r="G14" s="2"/>
      <c r="H14" s="2" t="s">
        <v>111</v>
      </c>
      <c r="I14">
        <v>90</v>
      </c>
    </row>
    <row r="15" spans="1:9" x14ac:dyDescent="0.2">
      <c r="A15" s="2" t="s">
        <v>112</v>
      </c>
      <c r="C15" s="2" t="s">
        <v>112</v>
      </c>
      <c r="D15">
        <v>70</v>
      </c>
      <c r="F15" s="2" t="s">
        <v>112</v>
      </c>
      <c r="G15" s="2"/>
      <c r="H15" s="2" t="s">
        <v>112</v>
      </c>
      <c r="I15">
        <v>70</v>
      </c>
    </row>
    <row r="16" spans="1:9" x14ac:dyDescent="0.2">
      <c r="A16" s="2" t="s">
        <v>113</v>
      </c>
      <c r="C16" s="2" t="s">
        <v>113</v>
      </c>
      <c r="D16">
        <v>140</v>
      </c>
      <c r="F16" s="2" t="s">
        <v>113</v>
      </c>
      <c r="G16" s="2"/>
      <c r="H16" s="2" t="s">
        <v>113</v>
      </c>
      <c r="I16">
        <v>140</v>
      </c>
    </row>
    <row r="17" spans="1:9" x14ac:dyDescent="0.2">
      <c r="A17" s="2" t="s">
        <v>114</v>
      </c>
      <c r="C17" s="2" t="s">
        <v>114</v>
      </c>
      <c r="D17">
        <v>210</v>
      </c>
      <c r="F17" s="2" t="s">
        <v>114</v>
      </c>
      <c r="G17" s="2"/>
      <c r="H17" s="2" t="s">
        <v>114</v>
      </c>
      <c r="I17">
        <v>210</v>
      </c>
    </row>
    <row r="18" spans="1:9" x14ac:dyDescent="0.2">
      <c r="A18" s="2" t="s">
        <v>107</v>
      </c>
      <c r="C18" s="2" t="s">
        <v>107</v>
      </c>
      <c r="F18" s="2" t="s">
        <v>107</v>
      </c>
      <c r="G18" s="2"/>
      <c r="H18" s="2" t="s">
        <v>107</v>
      </c>
    </row>
    <row r="19" spans="1:9" x14ac:dyDescent="0.2">
      <c r="A19" t="s">
        <v>60</v>
      </c>
      <c r="C19" t="s">
        <v>60</v>
      </c>
      <c r="D19">
        <v>26</v>
      </c>
      <c r="F19" t="s">
        <v>60</v>
      </c>
      <c r="H19" t="s">
        <v>60</v>
      </c>
      <c r="I19">
        <v>26</v>
      </c>
    </row>
    <row r="20" spans="1:9" x14ac:dyDescent="0.2">
      <c r="A20" t="s">
        <v>61</v>
      </c>
      <c r="C20" t="s">
        <v>61</v>
      </c>
      <c r="D20">
        <v>52</v>
      </c>
      <c r="F20" t="s">
        <v>61</v>
      </c>
      <c r="H20" t="s">
        <v>61</v>
      </c>
      <c r="I20">
        <v>52</v>
      </c>
    </row>
    <row r="21" spans="1:9" x14ac:dyDescent="0.2">
      <c r="A21" t="s">
        <v>62</v>
      </c>
      <c r="C21" t="s">
        <v>62</v>
      </c>
      <c r="D21">
        <v>43</v>
      </c>
      <c r="F21" t="s">
        <v>62</v>
      </c>
      <c r="H21" t="s">
        <v>62</v>
      </c>
      <c r="I21">
        <v>43</v>
      </c>
    </row>
    <row r="22" spans="1:9" x14ac:dyDescent="0.2">
      <c r="A22" t="s">
        <v>63</v>
      </c>
      <c r="C22" t="s">
        <v>63</v>
      </c>
      <c r="D22">
        <v>86</v>
      </c>
      <c r="F22" t="s">
        <v>63</v>
      </c>
      <c r="H22" t="s">
        <v>63</v>
      </c>
      <c r="I22">
        <v>86</v>
      </c>
    </row>
    <row r="23" spans="1:9" x14ac:dyDescent="0.2">
      <c r="A23" t="s">
        <v>64</v>
      </c>
      <c r="C23" t="s">
        <v>64</v>
      </c>
      <c r="D23">
        <v>67</v>
      </c>
      <c r="F23" t="s">
        <v>64</v>
      </c>
      <c r="H23" t="s">
        <v>64</v>
      </c>
      <c r="I23">
        <v>67</v>
      </c>
    </row>
    <row r="24" spans="1:9" x14ac:dyDescent="0.2">
      <c r="A24" t="s">
        <v>65</v>
      </c>
      <c r="C24" t="s">
        <v>65</v>
      </c>
      <c r="D24">
        <v>134</v>
      </c>
      <c r="F24" t="s">
        <v>65</v>
      </c>
      <c r="H24" t="s">
        <v>65</v>
      </c>
      <c r="I24">
        <v>134</v>
      </c>
    </row>
    <row r="25" spans="1:9" x14ac:dyDescent="0.2">
      <c r="A25" t="s">
        <v>66</v>
      </c>
      <c r="C25" t="s">
        <v>66</v>
      </c>
      <c r="D25">
        <v>201</v>
      </c>
      <c r="F25" t="s">
        <v>66</v>
      </c>
      <c r="H25" t="s">
        <v>66</v>
      </c>
      <c r="I25">
        <v>201</v>
      </c>
    </row>
    <row r="26" spans="1:9" x14ac:dyDescent="0.2">
      <c r="A26" t="s">
        <v>67</v>
      </c>
      <c r="C26" t="s">
        <v>67</v>
      </c>
      <c r="F26" t="s">
        <v>67</v>
      </c>
      <c r="H26" t="s">
        <v>67</v>
      </c>
    </row>
    <row r="27" spans="1:9" x14ac:dyDescent="0.2">
      <c r="A27" t="s">
        <v>68</v>
      </c>
      <c r="C27" t="s">
        <v>68</v>
      </c>
      <c r="D27">
        <v>16.5</v>
      </c>
      <c r="F27" t="s">
        <v>68</v>
      </c>
      <c r="H27" t="s">
        <v>68</v>
      </c>
      <c r="I27">
        <v>16.5</v>
      </c>
    </row>
    <row r="28" spans="1:9" x14ac:dyDescent="0.2">
      <c r="A28" t="s">
        <v>69</v>
      </c>
      <c r="C28" t="s">
        <v>69</v>
      </c>
      <c r="D28">
        <v>31.5</v>
      </c>
      <c r="F28" t="s">
        <v>69</v>
      </c>
      <c r="H28" t="s">
        <v>69</v>
      </c>
      <c r="I28">
        <v>31.5</v>
      </c>
    </row>
    <row r="29" spans="1:9" x14ac:dyDescent="0.2">
      <c r="A29" t="s">
        <v>70</v>
      </c>
      <c r="C29" t="s">
        <v>70</v>
      </c>
      <c r="D29">
        <v>49</v>
      </c>
      <c r="F29" t="s">
        <v>70</v>
      </c>
      <c r="H29" t="s">
        <v>70</v>
      </c>
      <c r="I29">
        <v>49</v>
      </c>
    </row>
    <row r="30" spans="1:9" x14ac:dyDescent="0.2">
      <c r="A30" t="s">
        <v>71</v>
      </c>
      <c r="C30" t="s">
        <v>71</v>
      </c>
      <c r="D30">
        <v>62</v>
      </c>
      <c r="F30" t="s">
        <v>71</v>
      </c>
      <c r="H30" t="s">
        <v>71</v>
      </c>
      <c r="I30">
        <v>62</v>
      </c>
    </row>
    <row r="31" spans="1:9" x14ac:dyDescent="0.2">
      <c r="A31" t="s">
        <v>72</v>
      </c>
      <c r="C31" t="s">
        <v>72</v>
      </c>
      <c r="D31">
        <v>26</v>
      </c>
      <c r="F31" t="s">
        <v>72</v>
      </c>
      <c r="H31" t="s">
        <v>72</v>
      </c>
      <c r="I31">
        <v>26</v>
      </c>
    </row>
    <row r="32" spans="1:9" x14ac:dyDescent="0.2">
      <c r="A32" t="s">
        <v>73</v>
      </c>
      <c r="C32" t="s">
        <v>73</v>
      </c>
      <c r="D32">
        <v>48.5</v>
      </c>
      <c r="F32" t="s">
        <v>73</v>
      </c>
      <c r="H32" t="s">
        <v>73</v>
      </c>
      <c r="I32">
        <v>48.5</v>
      </c>
    </row>
    <row r="33" spans="1:9" x14ac:dyDescent="0.2">
      <c r="A33" t="s">
        <v>74</v>
      </c>
      <c r="C33" t="s">
        <v>74</v>
      </c>
      <c r="D33">
        <v>76</v>
      </c>
      <c r="F33" t="s">
        <v>74</v>
      </c>
      <c r="H33" t="s">
        <v>74</v>
      </c>
      <c r="I33">
        <v>76</v>
      </c>
    </row>
    <row r="34" spans="1:9" x14ac:dyDescent="0.2">
      <c r="A34" t="s">
        <v>75</v>
      </c>
      <c r="C34" t="s">
        <v>75</v>
      </c>
      <c r="D34">
        <v>97</v>
      </c>
      <c r="F34" t="s">
        <v>75</v>
      </c>
      <c r="H34" t="s">
        <v>75</v>
      </c>
      <c r="I34">
        <v>97</v>
      </c>
    </row>
    <row r="35" spans="1:9" x14ac:dyDescent="0.2">
      <c r="A35" t="s">
        <v>76</v>
      </c>
      <c r="C35" t="s">
        <v>76</v>
      </c>
      <c r="D35">
        <v>31.5</v>
      </c>
      <c r="F35" t="s">
        <v>76</v>
      </c>
      <c r="H35" t="s">
        <v>76</v>
      </c>
      <c r="I35">
        <v>31.5</v>
      </c>
    </row>
    <row r="36" spans="1:9" x14ac:dyDescent="0.2">
      <c r="A36" t="s">
        <v>77</v>
      </c>
      <c r="C36" t="s">
        <v>77</v>
      </c>
      <c r="D36">
        <v>62</v>
      </c>
      <c r="F36" t="s">
        <v>77</v>
      </c>
      <c r="H36" t="s">
        <v>77</v>
      </c>
      <c r="I36">
        <v>62</v>
      </c>
    </row>
    <row r="37" spans="1:9" x14ac:dyDescent="0.2">
      <c r="A37" t="s">
        <v>78</v>
      </c>
      <c r="C37" t="s">
        <v>78</v>
      </c>
      <c r="D37">
        <v>93.5</v>
      </c>
      <c r="F37" t="s">
        <v>78</v>
      </c>
      <c r="H37" t="s">
        <v>78</v>
      </c>
      <c r="I37">
        <v>93.5</v>
      </c>
    </row>
    <row r="38" spans="1:9" x14ac:dyDescent="0.2">
      <c r="A38" t="s">
        <v>79</v>
      </c>
      <c r="C38" t="s">
        <v>79</v>
      </c>
      <c r="D38">
        <v>39</v>
      </c>
      <c r="F38" t="s">
        <v>79</v>
      </c>
      <c r="H38" t="s">
        <v>79</v>
      </c>
      <c r="I38">
        <v>39</v>
      </c>
    </row>
    <row r="39" spans="1:9" x14ac:dyDescent="0.2">
      <c r="A39" t="s">
        <v>80</v>
      </c>
      <c r="C39" t="s">
        <v>80</v>
      </c>
      <c r="D39">
        <v>77</v>
      </c>
      <c r="F39" t="s">
        <v>80</v>
      </c>
      <c r="H39" t="s">
        <v>80</v>
      </c>
      <c r="I39">
        <v>77</v>
      </c>
    </row>
    <row r="40" spans="1:9" x14ac:dyDescent="0.2">
      <c r="A40" t="s">
        <v>81</v>
      </c>
      <c r="C40" t="s">
        <v>81</v>
      </c>
      <c r="D40">
        <v>54.5</v>
      </c>
      <c r="F40" t="s">
        <v>81</v>
      </c>
      <c r="H40" t="s">
        <v>81</v>
      </c>
      <c r="I40">
        <v>54.5</v>
      </c>
    </row>
    <row r="41" spans="1:9" x14ac:dyDescent="0.2">
      <c r="A41" t="s">
        <v>82</v>
      </c>
      <c r="C41" t="s">
        <v>82</v>
      </c>
      <c r="D41">
        <v>109</v>
      </c>
      <c r="F41" t="s">
        <v>82</v>
      </c>
      <c r="H41" t="s">
        <v>82</v>
      </c>
      <c r="I41">
        <v>109</v>
      </c>
    </row>
    <row r="42" spans="1:9" x14ac:dyDescent="0.2">
      <c r="A42" t="s">
        <v>83</v>
      </c>
      <c r="C42" t="s">
        <v>83</v>
      </c>
      <c r="D42">
        <v>60</v>
      </c>
      <c r="F42" t="s">
        <v>83</v>
      </c>
      <c r="H42" t="s">
        <v>83</v>
      </c>
      <c r="I42">
        <v>60</v>
      </c>
    </row>
    <row r="43" spans="1:9" x14ac:dyDescent="0.2">
      <c r="A43" t="s">
        <v>84</v>
      </c>
      <c r="C43" t="s">
        <v>84</v>
      </c>
      <c r="D43">
        <v>112</v>
      </c>
      <c r="F43" t="s">
        <v>84</v>
      </c>
      <c r="H43" t="s">
        <v>84</v>
      </c>
      <c r="I43">
        <v>112</v>
      </c>
    </row>
    <row r="44" spans="1:9" x14ac:dyDescent="0.2">
      <c r="A44" t="s">
        <v>85</v>
      </c>
      <c r="C44" t="s">
        <v>85</v>
      </c>
      <c r="D44">
        <v>86</v>
      </c>
      <c r="F44" t="s">
        <v>85</v>
      </c>
      <c r="H44" t="s">
        <v>85</v>
      </c>
      <c r="I44">
        <v>86</v>
      </c>
    </row>
    <row r="45" spans="1:9" x14ac:dyDescent="0.2">
      <c r="A45" t="s">
        <v>86</v>
      </c>
      <c r="C45" t="s">
        <v>86</v>
      </c>
      <c r="D45">
        <v>175</v>
      </c>
      <c r="F45" t="s">
        <v>86</v>
      </c>
      <c r="H45" t="s">
        <v>86</v>
      </c>
      <c r="I45">
        <v>175</v>
      </c>
    </row>
    <row r="46" spans="1:9" x14ac:dyDescent="0.2">
      <c r="A46" t="s">
        <v>87</v>
      </c>
      <c r="C46" t="s">
        <v>87</v>
      </c>
      <c r="F46" t="s">
        <v>87</v>
      </c>
      <c r="H46" t="s">
        <v>87</v>
      </c>
    </row>
    <row r="47" spans="1:9" x14ac:dyDescent="0.2">
      <c r="A47" t="s">
        <v>88</v>
      </c>
      <c r="C47" t="s">
        <v>88</v>
      </c>
      <c r="D47">
        <v>14</v>
      </c>
      <c r="F47" t="s">
        <v>88</v>
      </c>
      <c r="H47" t="s">
        <v>88</v>
      </c>
      <c r="I47">
        <v>14</v>
      </c>
    </row>
    <row r="48" spans="1:9" x14ac:dyDescent="0.2">
      <c r="A48" t="s">
        <v>89</v>
      </c>
      <c r="C48" t="s">
        <v>89</v>
      </c>
      <c r="D48">
        <v>20</v>
      </c>
      <c r="F48" t="s">
        <v>89</v>
      </c>
      <c r="H48" t="s">
        <v>89</v>
      </c>
      <c r="I48">
        <v>20</v>
      </c>
    </row>
    <row r="49" spans="1:9" x14ac:dyDescent="0.2">
      <c r="A49" t="s">
        <v>90</v>
      </c>
      <c r="C49" t="s">
        <v>90</v>
      </c>
      <c r="D49">
        <v>26</v>
      </c>
      <c r="F49" t="s">
        <v>90</v>
      </c>
      <c r="H49" t="s">
        <v>90</v>
      </c>
      <c r="I49">
        <v>26</v>
      </c>
    </row>
    <row r="50" spans="1:9" x14ac:dyDescent="0.2">
      <c r="A50" t="s">
        <v>91</v>
      </c>
      <c r="C50" t="s">
        <v>91</v>
      </c>
      <c r="D50">
        <v>52</v>
      </c>
      <c r="F50" t="s">
        <v>91</v>
      </c>
      <c r="H50" t="s">
        <v>91</v>
      </c>
      <c r="I50">
        <v>52</v>
      </c>
    </row>
    <row r="51" spans="1:9" x14ac:dyDescent="0.2">
      <c r="A51" t="s">
        <v>92</v>
      </c>
      <c r="C51" t="s">
        <v>92</v>
      </c>
      <c r="D51">
        <v>34</v>
      </c>
      <c r="F51" t="s">
        <v>92</v>
      </c>
      <c r="H51" t="s">
        <v>92</v>
      </c>
      <c r="I51">
        <v>34</v>
      </c>
    </row>
    <row r="52" spans="1:9" x14ac:dyDescent="0.2">
      <c r="A52" t="s">
        <v>93</v>
      </c>
      <c r="C52" t="s">
        <v>93</v>
      </c>
      <c r="D52">
        <v>68</v>
      </c>
      <c r="F52" t="s">
        <v>93</v>
      </c>
      <c r="H52" t="s">
        <v>93</v>
      </c>
      <c r="I52">
        <v>68</v>
      </c>
    </row>
    <row r="53" spans="1:9" x14ac:dyDescent="0.2">
      <c r="A53" t="s">
        <v>94</v>
      </c>
      <c r="C53" t="s">
        <v>94</v>
      </c>
      <c r="D53">
        <v>68</v>
      </c>
      <c r="F53" t="s">
        <v>94</v>
      </c>
      <c r="H53" t="s">
        <v>94</v>
      </c>
      <c r="I53">
        <v>68</v>
      </c>
    </row>
    <row r="54" spans="1:9" x14ac:dyDescent="0.2">
      <c r="A54" t="s">
        <v>95</v>
      </c>
      <c r="C54" t="s">
        <v>95</v>
      </c>
      <c r="D54">
        <v>46</v>
      </c>
      <c r="F54" t="s">
        <v>95</v>
      </c>
      <c r="H54" t="s">
        <v>95</v>
      </c>
      <c r="I54">
        <v>46</v>
      </c>
    </row>
    <row r="55" spans="1:9" x14ac:dyDescent="0.2">
      <c r="A55" t="s">
        <v>96</v>
      </c>
      <c r="C55" t="s">
        <v>96</v>
      </c>
      <c r="D55">
        <v>89</v>
      </c>
      <c r="F55" t="s">
        <v>96</v>
      </c>
      <c r="H55" t="s">
        <v>96</v>
      </c>
      <c r="I55">
        <v>89</v>
      </c>
    </row>
    <row r="56" spans="1:9" x14ac:dyDescent="0.2">
      <c r="A56" t="s">
        <v>97</v>
      </c>
      <c r="C56" t="s">
        <v>97</v>
      </c>
      <c r="F56" t="s">
        <v>97</v>
      </c>
      <c r="H56" t="s">
        <v>97</v>
      </c>
    </row>
    <row r="57" spans="1:9" x14ac:dyDescent="0.2">
      <c r="A57" t="s">
        <v>98</v>
      </c>
      <c r="C57" t="s">
        <v>98</v>
      </c>
      <c r="D57">
        <v>46</v>
      </c>
      <c r="F57" t="s">
        <v>98</v>
      </c>
      <c r="H57" t="s">
        <v>98</v>
      </c>
      <c r="I57">
        <v>46</v>
      </c>
    </row>
    <row r="58" spans="1:9" x14ac:dyDescent="0.2">
      <c r="A58" t="s">
        <v>99</v>
      </c>
      <c r="C58" t="s">
        <v>99</v>
      </c>
      <c r="D58">
        <v>61</v>
      </c>
      <c r="F58" t="s">
        <v>99</v>
      </c>
      <c r="H58" t="s">
        <v>99</v>
      </c>
      <c r="I58">
        <v>61</v>
      </c>
    </row>
    <row r="59" spans="1:9" x14ac:dyDescent="0.2">
      <c r="A59" t="s">
        <v>100</v>
      </c>
      <c r="C59" t="s">
        <v>100</v>
      </c>
      <c r="F59" t="s">
        <v>100</v>
      </c>
      <c r="H59" t="s">
        <v>100</v>
      </c>
    </row>
    <row r="60" spans="1:9" x14ac:dyDescent="0.2">
      <c r="A60" t="s">
        <v>101</v>
      </c>
      <c r="C60" t="s">
        <v>101</v>
      </c>
      <c r="D60">
        <v>40</v>
      </c>
      <c r="F60" t="s">
        <v>101</v>
      </c>
      <c r="H60" t="s">
        <v>101</v>
      </c>
      <c r="I60">
        <v>40</v>
      </c>
    </row>
    <row r="61" spans="1:9" x14ac:dyDescent="0.2">
      <c r="A61" t="s">
        <v>102</v>
      </c>
      <c r="C61" t="s">
        <v>102</v>
      </c>
      <c r="D61">
        <v>60</v>
      </c>
      <c r="F61" t="s">
        <v>102</v>
      </c>
      <c r="H61" t="s">
        <v>102</v>
      </c>
      <c r="I61">
        <v>60</v>
      </c>
    </row>
    <row r="62" spans="1:9" x14ac:dyDescent="0.2">
      <c r="A62" t="s">
        <v>103</v>
      </c>
      <c r="C62" t="s">
        <v>103</v>
      </c>
      <c r="F62" t="s">
        <v>103</v>
      </c>
      <c r="H62" t="s">
        <v>103</v>
      </c>
    </row>
  </sheetData>
  <protectedRanges>
    <protectedRange sqref="A2:D62 F2:I62" name="Område1"/>
  </protectedRange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30714-9AC1-4F9A-87D9-521B5023E8A2}">
  <dimension ref="A1:I62"/>
  <sheetViews>
    <sheetView workbookViewId="0">
      <selection activeCell="C37" sqref="C37"/>
    </sheetView>
  </sheetViews>
  <sheetFormatPr defaultRowHeight="12.75" x14ac:dyDescent="0.2"/>
  <cols>
    <col min="1" max="1" width="40.5703125" bestFit="1" customWidth="1"/>
    <col min="3" max="3" width="40.5703125" bestFit="1" customWidth="1"/>
    <col min="6" max="6" width="40.5703125" bestFit="1" customWidth="1"/>
    <col min="7" max="7" width="5.42578125" customWidth="1"/>
    <col min="8" max="8" width="40.5703125" bestFit="1" customWidth="1"/>
  </cols>
  <sheetData>
    <row r="1" spans="1:9" x14ac:dyDescent="0.2">
      <c r="A1" s="34"/>
      <c r="B1" s="34"/>
      <c r="C1" s="35" t="s">
        <v>5</v>
      </c>
      <c r="D1" s="34"/>
      <c r="F1" s="36"/>
      <c r="G1" s="36"/>
      <c r="H1" s="37" t="s">
        <v>43</v>
      </c>
      <c r="I1" s="36"/>
    </row>
    <row r="2" spans="1:9" x14ac:dyDescent="0.2">
      <c r="A2" t="s">
        <v>53</v>
      </c>
      <c r="C2" t="s">
        <v>53</v>
      </c>
      <c r="F2" t="s">
        <v>53</v>
      </c>
      <c r="H2" t="s">
        <v>53</v>
      </c>
    </row>
    <row r="3" spans="1:9" x14ac:dyDescent="0.2">
      <c r="A3" s="2" t="s">
        <v>116</v>
      </c>
      <c r="C3" s="2" t="s">
        <v>116</v>
      </c>
      <c r="D3">
        <f>Energisparkalkyl!D9</f>
        <v>0</v>
      </c>
      <c r="F3" s="2" t="s">
        <v>116</v>
      </c>
      <c r="G3" s="2"/>
      <c r="H3" s="2" t="s">
        <v>116</v>
      </c>
      <c r="I3">
        <f>Energisparkalkyl!H9</f>
        <v>72</v>
      </c>
    </row>
    <row r="4" spans="1:9" x14ac:dyDescent="0.2">
      <c r="A4" t="s">
        <v>54</v>
      </c>
      <c r="C4" t="s">
        <v>54</v>
      </c>
      <c r="F4" t="s">
        <v>54</v>
      </c>
      <c r="H4" t="s">
        <v>54</v>
      </c>
    </row>
    <row r="5" spans="1:9" x14ac:dyDescent="0.2">
      <c r="A5" t="s">
        <v>55</v>
      </c>
      <c r="C5" t="s">
        <v>55</v>
      </c>
      <c r="D5">
        <v>33</v>
      </c>
      <c r="F5" t="s">
        <v>55</v>
      </c>
      <c r="H5" t="s">
        <v>55</v>
      </c>
      <c r="I5">
        <v>33</v>
      </c>
    </row>
    <row r="6" spans="1:9" x14ac:dyDescent="0.2">
      <c r="A6" t="s">
        <v>56</v>
      </c>
      <c r="C6" t="s">
        <v>56</v>
      </c>
      <c r="D6">
        <v>48</v>
      </c>
      <c r="F6" t="s">
        <v>56</v>
      </c>
      <c r="H6" t="s">
        <v>56</v>
      </c>
      <c r="I6">
        <v>48</v>
      </c>
    </row>
    <row r="7" spans="1:9" x14ac:dyDescent="0.2">
      <c r="A7" t="s">
        <v>57</v>
      </c>
      <c r="C7" t="s">
        <v>57</v>
      </c>
      <c r="D7">
        <v>96</v>
      </c>
      <c r="F7" t="s">
        <v>57</v>
      </c>
      <c r="H7" t="s">
        <v>57</v>
      </c>
      <c r="I7">
        <v>96</v>
      </c>
    </row>
    <row r="8" spans="1:9" x14ac:dyDescent="0.2">
      <c r="A8" t="s">
        <v>58</v>
      </c>
      <c r="C8" t="s">
        <v>58</v>
      </c>
      <c r="D8">
        <v>88</v>
      </c>
      <c r="F8" t="s">
        <v>58</v>
      </c>
      <c r="H8" t="s">
        <v>58</v>
      </c>
      <c r="I8">
        <v>88</v>
      </c>
    </row>
    <row r="9" spans="1:9" x14ac:dyDescent="0.2">
      <c r="A9" t="s">
        <v>59</v>
      </c>
      <c r="C9" t="s">
        <v>59</v>
      </c>
      <c r="D9">
        <v>115</v>
      </c>
      <c r="F9" t="s">
        <v>59</v>
      </c>
      <c r="H9" t="s">
        <v>59</v>
      </c>
      <c r="I9">
        <v>115</v>
      </c>
    </row>
    <row r="10" spans="1:9" x14ac:dyDescent="0.2">
      <c r="A10" s="2" t="s">
        <v>106</v>
      </c>
      <c r="C10" s="2" t="s">
        <v>106</v>
      </c>
      <c r="F10" s="2" t="s">
        <v>106</v>
      </c>
      <c r="G10" s="2"/>
      <c r="H10" s="2" t="s">
        <v>106</v>
      </c>
    </row>
    <row r="11" spans="1:9" x14ac:dyDescent="0.2">
      <c r="A11" s="2" t="s">
        <v>108</v>
      </c>
      <c r="C11" s="2" t="s">
        <v>108</v>
      </c>
      <c r="D11">
        <v>28</v>
      </c>
      <c r="F11" s="2" t="s">
        <v>108</v>
      </c>
      <c r="G11" s="2"/>
      <c r="H11" s="2" t="s">
        <v>108</v>
      </c>
      <c r="I11">
        <v>28</v>
      </c>
    </row>
    <row r="12" spans="1:9" x14ac:dyDescent="0.2">
      <c r="A12" s="2" t="s">
        <v>109</v>
      </c>
      <c r="C12" s="2" t="s">
        <v>109</v>
      </c>
      <c r="D12">
        <v>56</v>
      </c>
      <c r="F12" s="2" t="s">
        <v>109</v>
      </c>
      <c r="G12" s="2"/>
      <c r="H12" s="2" t="s">
        <v>109</v>
      </c>
      <c r="I12">
        <v>56</v>
      </c>
    </row>
    <row r="13" spans="1:9" x14ac:dyDescent="0.2">
      <c r="A13" s="2" t="s">
        <v>110</v>
      </c>
      <c r="C13" s="2" t="s">
        <v>110</v>
      </c>
      <c r="D13">
        <v>45</v>
      </c>
      <c r="F13" s="2" t="s">
        <v>110</v>
      </c>
      <c r="G13" s="2"/>
      <c r="H13" s="2" t="s">
        <v>110</v>
      </c>
      <c r="I13">
        <v>45</v>
      </c>
    </row>
    <row r="14" spans="1:9" x14ac:dyDescent="0.2">
      <c r="A14" s="2" t="s">
        <v>111</v>
      </c>
      <c r="C14" s="2" t="s">
        <v>111</v>
      </c>
      <c r="D14">
        <v>90</v>
      </c>
      <c r="F14" s="2" t="s">
        <v>111</v>
      </c>
      <c r="G14" s="2"/>
      <c r="H14" s="2" t="s">
        <v>111</v>
      </c>
      <c r="I14">
        <v>90</v>
      </c>
    </row>
    <row r="15" spans="1:9" x14ac:dyDescent="0.2">
      <c r="A15" s="2" t="s">
        <v>112</v>
      </c>
      <c r="C15" s="2" t="s">
        <v>112</v>
      </c>
      <c r="D15">
        <v>70</v>
      </c>
      <c r="F15" s="2" t="s">
        <v>112</v>
      </c>
      <c r="G15" s="2"/>
      <c r="H15" s="2" t="s">
        <v>112</v>
      </c>
      <c r="I15">
        <v>70</v>
      </c>
    </row>
    <row r="16" spans="1:9" x14ac:dyDescent="0.2">
      <c r="A16" s="2" t="s">
        <v>113</v>
      </c>
      <c r="C16" s="2" t="s">
        <v>113</v>
      </c>
      <c r="D16">
        <v>140</v>
      </c>
      <c r="F16" s="2" t="s">
        <v>113</v>
      </c>
      <c r="G16" s="2"/>
      <c r="H16" s="2" t="s">
        <v>113</v>
      </c>
      <c r="I16">
        <v>140</v>
      </c>
    </row>
    <row r="17" spans="1:9" x14ac:dyDescent="0.2">
      <c r="A17" s="2" t="s">
        <v>114</v>
      </c>
      <c r="C17" s="2" t="s">
        <v>114</v>
      </c>
      <c r="D17">
        <v>210</v>
      </c>
      <c r="F17" s="2" t="s">
        <v>114</v>
      </c>
      <c r="G17" s="2"/>
      <c r="H17" s="2" t="s">
        <v>114</v>
      </c>
      <c r="I17">
        <v>210</v>
      </c>
    </row>
    <row r="18" spans="1:9" x14ac:dyDescent="0.2">
      <c r="A18" s="2" t="s">
        <v>107</v>
      </c>
      <c r="C18" s="2" t="s">
        <v>107</v>
      </c>
      <c r="F18" s="2" t="s">
        <v>107</v>
      </c>
      <c r="G18" s="2"/>
      <c r="H18" s="2" t="s">
        <v>107</v>
      </c>
    </row>
    <row r="19" spans="1:9" x14ac:dyDescent="0.2">
      <c r="A19" t="s">
        <v>60</v>
      </c>
      <c r="C19" t="s">
        <v>60</v>
      </c>
      <c r="D19">
        <v>26</v>
      </c>
      <c r="F19" t="s">
        <v>60</v>
      </c>
      <c r="H19" t="s">
        <v>60</v>
      </c>
      <c r="I19">
        <v>26</v>
      </c>
    </row>
    <row r="20" spans="1:9" x14ac:dyDescent="0.2">
      <c r="A20" t="s">
        <v>61</v>
      </c>
      <c r="C20" t="s">
        <v>61</v>
      </c>
      <c r="D20">
        <v>52</v>
      </c>
      <c r="F20" t="s">
        <v>61</v>
      </c>
      <c r="H20" t="s">
        <v>61</v>
      </c>
      <c r="I20">
        <v>52</v>
      </c>
    </row>
    <row r="21" spans="1:9" x14ac:dyDescent="0.2">
      <c r="A21" t="s">
        <v>62</v>
      </c>
      <c r="C21" t="s">
        <v>62</v>
      </c>
      <c r="D21">
        <v>43</v>
      </c>
      <c r="F21" t="s">
        <v>62</v>
      </c>
      <c r="H21" t="s">
        <v>62</v>
      </c>
      <c r="I21">
        <v>43</v>
      </c>
    </row>
    <row r="22" spans="1:9" x14ac:dyDescent="0.2">
      <c r="A22" t="s">
        <v>63</v>
      </c>
      <c r="C22" t="s">
        <v>63</v>
      </c>
      <c r="D22">
        <v>86</v>
      </c>
      <c r="F22" t="s">
        <v>63</v>
      </c>
      <c r="H22" t="s">
        <v>63</v>
      </c>
      <c r="I22">
        <v>86</v>
      </c>
    </row>
    <row r="23" spans="1:9" x14ac:dyDescent="0.2">
      <c r="A23" t="s">
        <v>64</v>
      </c>
      <c r="C23" t="s">
        <v>64</v>
      </c>
      <c r="D23">
        <v>67</v>
      </c>
      <c r="F23" t="s">
        <v>64</v>
      </c>
      <c r="H23" t="s">
        <v>64</v>
      </c>
      <c r="I23">
        <v>67</v>
      </c>
    </row>
    <row r="24" spans="1:9" x14ac:dyDescent="0.2">
      <c r="A24" t="s">
        <v>65</v>
      </c>
      <c r="C24" t="s">
        <v>65</v>
      </c>
      <c r="D24">
        <v>134</v>
      </c>
      <c r="F24" t="s">
        <v>65</v>
      </c>
      <c r="H24" t="s">
        <v>65</v>
      </c>
      <c r="I24">
        <v>134</v>
      </c>
    </row>
    <row r="25" spans="1:9" x14ac:dyDescent="0.2">
      <c r="A25" t="s">
        <v>66</v>
      </c>
      <c r="C25" t="s">
        <v>66</v>
      </c>
      <c r="D25">
        <v>201</v>
      </c>
      <c r="F25" t="s">
        <v>66</v>
      </c>
      <c r="H25" t="s">
        <v>66</v>
      </c>
      <c r="I25">
        <v>201</v>
      </c>
    </row>
    <row r="26" spans="1:9" x14ac:dyDescent="0.2">
      <c r="A26" t="s">
        <v>67</v>
      </c>
      <c r="C26" t="s">
        <v>67</v>
      </c>
      <c r="F26" t="s">
        <v>67</v>
      </c>
      <c r="H26" t="s">
        <v>67</v>
      </c>
    </row>
    <row r="27" spans="1:9" x14ac:dyDescent="0.2">
      <c r="A27" t="s">
        <v>68</v>
      </c>
      <c r="C27" t="s">
        <v>68</v>
      </c>
      <c r="D27">
        <v>16.5</v>
      </c>
      <c r="F27" t="s">
        <v>68</v>
      </c>
      <c r="H27" t="s">
        <v>68</v>
      </c>
      <c r="I27">
        <v>16.5</v>
      </c>
    </row>
    <row r="28" spans="1:9" x14ac:dyDescent="0.2">
      <c r="A28" t="s">
        <v>69</v>
      </c>
      <c r="C28" t="s">
        <v>69</v>
      </c>
      <c r="D28">
        <v>31.5</v>
      </c>
      <c r="F28" t="s">
        <v>69</v>
      </c>
      <c r="H28" t="s">
        <v>69</v>
      </c>
      <c r="I28">
        <v>31.5</v>
      </c>
    </row>
    <row r="29" spans="1:9" x14ac:dyDescent="0.2">
      <c r="A29" t="s">
        <v>70</v>
      </c>
      <c r="C29" t="s">
        <v>70</v>
      </c>
      <c r="D29">
        <v>49</v>
      </c>
      <c r="F29" t="s">
        <v>70</v>
      </c>
      <c r="H29" t="s">
        <v>70</v>
      </c>
      <c r="I29">
        <v>49</v>
      </c>
    </row>
    <row r="30" spans="1:9" x14ac:dyDescent="0.2">
      <c r="A30" t="s">
        <v>71</v>
      </c>
      <c r="C30" t="s">
        <v>71</v>
      </c>
      <c r="D30">
        <v>62</v>
      </c>
      <c r="F30" t="s">
        <v>71</v>
      </c>
      <c r="H30" t="s">
        <v>71</v>
      </c>
      <c r="I30">
        <v>62</v>
      </c>
    </row>
    <row r="31" spans="1:9" x14ac:dyDescent="0.2">
      <c r="A31" t="s">
        <v>72</v>
      </c>
      <c r="C31" t="s">
        <v>72</v>
      </c>
      <c r="D31">
        <v>26</v>
      </c>
      <c r="F31" t="s">
        <v>72</v>
      </c>
      <c r="H31" t="s">
        <v>72</v>
      </c>
      <c r="I31">
        <v>26</v>
      </c>
    </row>
    <row r="32" spans="1:9" x14ac:dyDescent="0.2">
      <c r="A32" t="s">
        <v>73</v>
      </c>
      <c r="C32" t="s">
        <v>73</v>
      </c>
      <c r="D32">
        <v>48.5</v>
      </c>
      <c r="F32" t="s">
        <v>73</v>
      </c>
      <c r="H32" t="s">
        <v>73</v>
      </c>
      <c r="I32">
        <v>48.5</v>
      </c>
    </row>
    <row r="33" spans="1:9" x14ac:dyDescent="0.2">
      <c r="A33" t="s">
        <v>74</v>
      </c>
      <c r="C33" t="s">
        <v>74</v>
      </c>
      <c r="D33">
        <v>76</v>
      </c>
      <c r="F33" t="s">
        <v>74</v>
      </c>
      <c r="H33" t="s">
        <v>74</v>
      </c>
      <c r="I33">
        <v>76</v>
      </c>
    </row>
    <row r="34" spans="1:9" x14ac:dyDescent="0.2">
      <c r="A34" t="s">
        <v>75</v>
      </c>
      <c r="C34" t="s">
        <v>75</v>
      </c>
      <c r="D34">
        <v>97</v>
      </c>
      <c r="F34" t="s">
        <v>75</v>
      </c>
      <c r="H34" t="s">
        <v>75</v>
      </c>
      <c r="I34">
        <v>97</v>
      </c>
    </row>
    <row r="35" spans="1:9" x14ac:dyDescent="0.2">
      <c r="A35" t="s">
        <v>76</v>
      </c>
      <c r="C35" t="s">
        <v>76</v>
      </c>
      <c r="D35">
        <v>31.5</v>
      </c>
      <c r="F35" t="s">
        <v>76</v>
      </c>
      <c r="H35" t="s">
        <v>76</v>
      </c>
      <c r="I35">
        <v>31.5</v>
      </c>
    </row>
    <row r="36" spans="1:9" x14ac:dyDescent="0.2">
      <c r="A36" t="s">
        <v>77</v>
      </c>
      <c r="C36" t="s">
        <v>77</v>
      </c>
      <c r="D36">
        <v>62</v>
      </c>
      <c r="F36" t="s">
        <v>77</v>
      </c>
      <c r="H36" t="s">
        <v>77</v>
      </c>
      <c r="I36">
        <v>62</v>
      </c>
    </row>
    <row r="37" spans="1:9" x14ac:dyDescent="0.2">
      <c r="A37" t="s">
        <v>78</v>
      </c>
      <c r="C37" t="s">
        <v>78</v>
      </c>
      <c r="D37">
        <v>93.5</v>
      </c>
      <c r="F37" t="s">
        <v>78</v>
      </c>
      <c r="H37" t="s">
        <v>78</v>
      </c>
      <c r="I37">
        <v>93.5</v>
      </c>
    </row>
    <row r="38" spans="1:9" x14ac:dyDescent="0.2">
      <c r="A38" t="s">
        <v>79</v>
      </c>
      <c r="C38" t="s">
        <v>79</v>
      </c>
      <c r="D38">
        <v>39</v>
      </c>
      <c r="F38" t="s">
        <v>79</v>
      </c>
      <c r="H38" t="s">
        <v>79</v>
      </c>
      <c r="I38">
        <v>39</v>
      </c>
    </row>
    <row r="39" spans="1:9" x14ac:dyDescent="0.2">
      <c r="A39" t="s">
        <v>80</v>
      </c>
      <c r="C39" t="s">
        <v>80</v>
      </c>
      <c r="D39">
        <v>77</v>
      </c>
      <c r="F39" t="s">
        <v>80</v>
      </c>
      <c r="H39" t="s">
        <v>80</v>
      </c>
      <c r="I39">
        <v>77</v>
      </c>
    </row>
    <row r="40" spans="1:9" x14ac:dyDescent="0.2">
      <c r="A40" t="s">
        <v>81</v>
      </c>
      <c r="C40" t="s">
        <v>81</v>
      </c>
      <c r="D40">
        <v>54.5</v>
      </c>
      <c r="F40" t="s">
        <v>81</v>
      </c>
      <c r="H40" t="s">
        <v>81</v>
      </c>
      <c r="I40">
        <v>54.5</v>
      </c>
    </row>
    <row r="41" spans="1:9" x14ac:dyDescent="0.2">
      <c r="A41" t="s">
        <v>82</v>
      </c>
      <c r="C41" t="s">
        <v>82</v>
      </c>
      <c r="D41">
        <v>109</v>
      </c>
      <c r="F41" t="s">
        <v>82</v>
      </c>
      <c r="H41" t="s">
        <v>82</v>
      </c>
      <c r="I41">
        <v>109</v>
      </c>
    </row>
    <row r="42" spans="1:9" x14ac:dyDescent="0.2">
      <c r="A42" t="s">
        <v>83</v>
      </c>
      <c r="C42" t="s">
        <v>83</v>
      </c>
      <c r="D42">
        <v>60</v>
      </c>
      <c r="F42" t="s">
        <v>83</v>
      </c>
      <c r="H42" t="s">
        <v>83</v>
      </c>
      <c r="I42">
        <v>60</v>
      </c>
    </row>
    <row r="43" spans="1:9" x14ac:dyDescent="0.2">
      <c r="A43" t="s">
        <v>84</v>
      </c>
      <c r="C43" t="s">
        <v>84</v>
      </c>
      <c r="D43">
        <v>112</v>
      </c>
      <c r="F43" t="s">
        <v>84</v>
      </c>
      <c r="H43" t="s">
        <v>84</v>
      </c>
      <c r="I43">
        <v>112</v>
      </c>
    </row>
    <row r="44" spans="1:9" x14ac:dyDescent="0.2">
      <c r="A44" t="s">
        <v>85</v>
      </c>
      <c r="C44" t="s">
        <v>85</v>
      </c>
      <c r="D44">
        <v>86</v>
      </c>
      <c r="F44" t="s">
        <v>85</v>
      </c>
      <c r="H44" t="s">
        <v>85</v>
      </c>
      <c r="I44">
        <v>86</v>
      </c>
    </row>
    <row r="45" spans="1:9" x14ac:dyDescent="0.2">
      <c r="A45" t="s">
        <v>86</v>
      </c>
      <c r="C45" t="s">
        <v>86</v>
      </c>
      <c r="D45">
        <v>175</v>
      </c>
      <c r="F45" t="s">
        <v>86</v>
      </c>
      <c r="H45" t="s">
        <v>86</v>
      </c>
      <c r="I45">
        <v>175</v>
      </c>
    </row>
    <row r="46" spans="1:9" x14ac:dyDescent="0.2">
      <c r="A46" t="s">
        <v>87</v>
      </c>
      <c r="C46" t="s">
        <v>87</v>
      </c>
      <c r="F46" t="s">
        <v>87</v>
      </c>
      <c r="H46" t="s">
        <v>87</v>
      </c>
    </row>
    <row r="47" spans="1:9" x14ac:dyDescent="0.2">
      <c r="A47" t="s">
        <v>88</v>
      </c>
      <c r="C47" t="s">
        <v>88</v>
      </c>
      <c r="D47">
        <v>14</v>
      </c>
      <c r="F47" t="s">
        <v>88</v>
      </c>
      <c r="H47" t="s">
        <v>88</v>
      </c>
      <c r="I47">
        <v>14</v>
      </c>
    </row>
    <row r="48" spans="1:9" x14ac:dyDescent="0.2">
      <c r="A48" t="s">
        <v>89</v>
      </c>
      <c r="C48" t="s">
        <v>89</v>
      </c>
      <c r="D48">
        <v>20</v>
      </c>
      <c r="F48" t="s">
        <v>89</v>
      </c>
      <c r="H48" t="s">
        <v>89</v>
      </c>
      <c r="I48">
        <v>20</v>
      </c>
    </row>
    <row r="49" spans="1:9" x14ac:dyDescent="0.2">
      <c r="A49" t="s">
        <v>90</v>
      </c>
      <c r="C49" t="s">
        <v>90</v>
      </c>
      <c r="D49">
        <v>26</v>
      </c>
      <c r="F49" t="s">
        <v>90</v>
      </c>
      <c r="H49" t="s">
        <v>90</v>
      </c>
      <c r="I49">
        <v>26</v>
      </c>
    </row>
    <row r="50" spans="1:9" x14ac:dyDescent="0.2">
      <c r="A50" t="s">
        <v>91</v>
      </c>
      <c r="C50" t="s">
        <v>91</v>
      </c>
      <c r="D50">
        <v>52</v>
      </c>
      <c r="F50" t="s">
        <v>91</v>
      </c>
      <c r="H50" t="s">
        <v>91</v>
      </c>
      <c r="I50">
        <v>52</v>
      </c>
    </row>
    <row r="51" spans="1:9" x14ac:dyDescent="0.2">
      <c r="A51" t="s">
        <v>92</v>
      </c>
      <c r="C51" t="s">
        <v>92</v>
      </c>
      <c r="D51">
        <v>34</v>
      </c>
      <c r="F51" t="s">
        <v>92</v>
      </c>
      <c r="H51" t="s">
        <v>92</v>
      </c>
      <c r="I51">
        <v>34</v>
      </c>
    </row>
    <row r="52" spans="1:9" x14ac:dyDescent="0.2">
      <c r="A52" t="s">
        <v>93</v>
      </c>
      <c r="C52" t="s">
        <v>93</v>
      </c>
      <c r="D52">
        <v>68</v>
      </c>
      <c r="F52" t="s">
        <v>93</v>
      </c>
      <c r="H52" t="s">
        <v>93</v>
      </c>
      <c r="I52">
        <v>68</v>
      </c>
    </row>
    <row r="53" spans="1:9" x14ac:dyDescent="0.2">
      <c r="A53" t="s">
        <v>94</v>
      </c>
      <c r="C53" t="s">
        <v>94</v>
      </c>
      <c r="D53">
        <v>68</v>
      </c>
      <c r="F53" t="s">
        <v>94</v>
      </c>
      <c r="H53" t="s">
        <v>94</v>
      </c>
      <c r="I53">
        <v>68</v>
      </c>
    </row>
    <row r="54" spans="1:9" x14ac:dyDescent="0.2">
      <c r="A54" t="s">
        <v>95</v>
      </c>
      <c r="C54" t="s">
        <v>95</v>
      </c>
      <c r="D54">
        <v>46</v>
      </c>
      <c r="F54" t="s">
        <v>95</v>
      </c>
      <c r="H54" t="s">
        <v>95</v>
      </c>
      <c r="I54">
        <v>46</v>
      </c>
    </row>
    <row r="55" spans="1:9" x14ac:dyDescent="0.2">
      <c r="A55" t="s">
        <v>96</v>
      </c>
      <c r="C55" t="s">
        <v>96</v>
      </c>
      <c r="D55">
        <v>89</v>
      </c>
      <c r="F55" t="s">
        <v>96</v>
      </c>
      <c r="H55" t="s">
        <v>96</v>
      </c>
      <c r="I55">
        <v>89</v>
      </c>
    </row>
    <row r="56" spans="1:9" x14ac:dyDescent="0.2">
      <c r="A56" t="s">
        <v>97</v>
      </c>
      <c r="C56" t="s">
        <v>97</v>
      </c>
      <c r="F56" t="s">
        <v>97</v>
      </c>
      <c r="H56" t="s">
        <v>97</v>
      </c>
    </row>
    <row r="57" spans="1:9" x14ac:dyDescent="0.2">
      <c r="A57" t="s">
        <v>98</v>
      </c>
      <c r="C57" t="s">
        <v>98</v>
      </c>
      <c r="D57">
        <v>46</v>
      </c>
      <c r="F57" t="s">
        <v>98</v>
      </c>
      <c r="H57" t="s">
        <v>98</v>
      </c>
      <c r="I57">
        <v>46</v>
      </c>
    </row>
    <row r="58" spans="1:9" x14ac:dyDescent="0.2">
      <c r="A58" t="s">
        <v>99</v>
      </c>
      <c r="C58" t="s">
        <v>99</v>
      </c>
      <c r="D58">
        <v>61</v>
      </c>
      <c r="F58" t="s">
        <v>99</v>
      </c>
      <c r="H58" t="s">
        <v>99</v>
      </c>
      <c r="I58">
        <v>61</v>
      </c>
    </row>
    <row r="59" spans="1:9" x14ac:dyDescent="0.2">
      <c r="A59" t="s">
        <v>100</v>
      </c>
      <c r="C59" t="s">
        <v>100</v>
      </c>
      <c r="F59" t="s">
        <v>100</v>
      </c>
      <c r="H59" t="s">
        <v>100</v>
      </c>
    </row>
    <row r="60" spans="1:9" x14ac:dyDescent="0.2">
      <c r="A60" t="s">
        <v>101</v>
      </c>
      <c r="C60" t="s">
        <v>101</v>
      </c>
      <c r="D60">
        <v>40</v>
      </c>
      <c r="F60" t="s">
        <v>101</v>
      </c>
      <c r="H60" t="s">
        <v>101</v>
      </c>
      <c r="I60">
        <v>40</v>
      </c>
    </row>
    <row r="61" spans="1:9" x14ac:dyDescent="0.2">
      <c r="A61" t="s">
        <v>102</v>
      </c>
      <c r="C61" t="s">
        <v>102</v>
      </c>
      <c r="D61">
        <v>60</v>
      </c>
      <c r="F61" t="s">
        <v>102</v>
      </c>
      <c r="H61" t="s">
        <v>102</v>
      </c>
      <c r="I61">
        <v>60</v>
      </c>
    </row>
    <row r="62" spans="1:9" x14ac:dyDescent="0.2">
      <c r="A62" t="s">
        <v>103</v>
      </c>
      <c r="C62" t="s">
        <v>103</v>
      </c>
      <c r="F62" t="s">
        <v>103</v>
      </c>
      <c r="H62" t="s">
        <v>103</v>
      </c>
    </row>
  </sheetData>
  <protectedRanges>
    <protectedRange sqref="A2:D62 F2:I62" name="Område1"/>
  </protectedRange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5</vt:i4>
      </vt:variant>
      <vt:variant>
        <vt:lpstr>Namngivna områden</vt:lpstr>
      </vt:variant>
      <vt:variant>
        <vt:i4>4</vt:i4>
      </vt:variant>
    </vt:vector>
  </HeadingPairs>
  <TitlesOfParts>
    <vt:vector size="9" baseType="lpstr">
      <vt:lpstr>Energisparkalkyl</vt:lpstr>
      <vt:lpstr>Mobil Energisparkalkyl</vt:lpstr>
      <vt:lpstr>Blad2</vt:lpstr>
      <vt:lpstr>DataMobil</vt:lpstr>
      <vt:lpstr>Data</vt:lpstr>
      <vt:lpstr>Alternativ</vt:lpstr>
      <vt:lpstr>Energisparkalkyl!Utskriftsområde</vt:lpstr>
      <vt:lpstr>'Mobil Energisparkalkyl'!Utskriftsområde</vt:lpstr>
      <vt:lpstr>Välj_ljuskälla_här</vt:lpstr>
    </vt:vector>
  </TitlesOfParts>
  <Company>Elektroskandia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Jerry Österlind</dc:creator>
  <cp:lastModifiedBy>CAESAR Caroline</cp:lastModifiedBy>
  <cp:lastPrinted>2023-02-28T10:37:04Z</cp:lastPrinted>
  <dcterms:created xsi:type="dcterms:W3CDTF">2008-02-28T12:31:37Z</dcterms:created>
  <dcterms:modified xsi:type="dcterms:W3CDTF">2023-02-28T10:38:10Z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alidateEnabled">
    <vt:bool>false</vt:bool>
  </property>
  <property fmtid="{D5CDD505-2E9C-101B-9397-08002B2CF9AE}" pid="3" name="exportEnabled">
    <vt:bool>false</vt:bool>
  </property>
  <property fmtid="{D5CDD505-2E9C-101B-9397-08002B2CF9AE}" pid="4" name="debugVisible">
    <vt:bool>false</vt:bool>
  </property>
  <property fmtid="{D5CDD505-2E9C-101B-9397-08002B2CF9AE}" pid="5" name="importEnabled">
    <vt:bool>false</vt:bool>
  </property>
  <property fmtid="{D5CDD505-2E9C-101B-9397-08002B2CF9AE}" pid="6" name="MSIP_Label_0faaf88e-6ed8-4a6f-b666-96996f2b45cf_Enabled">
    <vt:lpwstr>true</vt:lpwstr>
  </property>
  <property fmtid="{D5CDD505-2E9C-101B-9397-08002B2CF9AE}" pid="7" name="MSIP_Label_0faaf88e-6ed8-4a6f-b666-96996f2b45cf_SetDate">
    <vt:lpwstr>2022-12-05T10:19:57Z</vt:lpwstr>
  </property>
  <property fmtid="{D5CDD505-2E9C-101B-9397-08002B2CF9AE}" pid="8" name="MSIP_Label_0faaf88e-6ed8-4a6f-b666-96996f2b45cf_Method">
    <vt:lpwstr>Privileged</vt:lpwstr>
  </property>
  <property fmtid="{D5CDD505-2E9C-101B-9397-08002B2CF9AE}" pid="9" name="MSIP_Label_0faaf88e-6ed8-4a6f-b666-96996f2b45cf_Name">
    <vt:lpwstr>C0 Publikt-Public</vt:lpwstr>
  </property>
  <property fmtid="{D5CDD505-2E9C-101B-9397-08002B2CF9AE}" pid="10" name="MSIP_Label_0faaf88e-6ed8-4a6f-b666-96996f2b45cf_SiteId">
    <vt:lpwstr>687bbaa1-7c7d-4e66-8aa1-4633a953046b</vt:lpwstr>
  </property>
  <property fmtid="{D5CDD505-2E9C-101B-9397-08002B2CF9AE}" pid="11" name="MSIP_Label_0faaf88e-6ed8-4a6f-b666-96996f2b45cf_ActionId">
    <vt:lpwstr>008aaff9-68ad-4711-8f65-8663e96a6a92</vt:lpwstr>
  </property>
  <property fmtid="{D5CDD505-2E9C-101B-9397-08002B2CF9AE}" pid="12" name="MSIP_Label_0faaf88e-6ed8-4a6f-b666-96996f2b45cf_ContentBits">
    <vt:lpwstr>0</vt:lpwstr>
  </property>
</Properties>
</file>